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BODENS" sheetId="1" r:id="rId1"/>
  </sheets>
  <definedNames>
    <definedName name="_Regression_Int" localSheetId="0" hidden="1">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<sst xmlns="http://schemas.openxmlformats.org/spreadsheetml/2006/main" count="215" uniqueCount="163">
  <si>
    <t xml:space="preserve"> </t>
  </si>
  <si>
    <t>Corn Silage vs Haylage Cash Flow Analysis</t>
  </si>
  <si>
    <t>No</t>
  </si>
  <si>
    <t>Low</t>
  </si>
  <si>
    <t>Med</t>
  </si>
  <si>
    <t>High</t>
  </si>
  <si>
    <t>Dairy Specs and Costs</t>
  </si>
  <si>
    <t>Corn Silage</t>
  </si>
  <si>
    <t>Total Cows</t>
  </si>
  <si>
    <t>Cows Milking</t>
  </si>
  <si>
    <t>Heifers Home Raised</t>
  </si>
  <si>
    <t>Heifers Custom Raised</t>
  </si>
  <si>
    <t>Production/Day</t>
  </si>
  <si>
    <t>Cull Cow Value</t>
  </si>
  <si>
    <t>Calf Value</t>
  </si>
  <si>
    <t>Cull Rate</t>
  </si>
  <si>
    <t xml:space="preserve">Calf Rate </t>
  </si>
  <si>
    <t>Milk Price/CWT</t>
  </si>
  <si>
    <t>Custom Heifer  $/day</t>
  </si>
  <si>
    <t>Lb Milk Sold</t>
  </si>
  <si>
    <t>Feed Use/Cow or Heifer</t>
  </si>
  <si>
    <t>Haylage/Hay DM/Cow</t>
  </si>
  <si>
    <t>Corn Silage DM/Cow</t>
  </si>
  <si>
    <t>Corn BU/Cow</t>
  </si>
  <si>
    <t>Cottonseed Tons/Cow</t>
  </si>
  <si>
    <t>Protein and Mineral Cost/Cow</t>
  </si>
  <si>
    <t>Hay DM/Heifer</t>
  </si>
  <si>
    <t>Corn Silage DM/Heifer</t>
  </si>
  <si>
    <t>Corn BU/Heifer</t>
  </si>
  <si>
    <t>Protein and Mineral Cost/Heifer</t>
  </si>
  <si>
    <t xml:space="preserve">Crop Acres </t>
  </si>
  <si>
    <t>Haylage/Hay Acres</t>
  </si>
  <si>
    <t>Seeding Acres</t>
  </si>
  <si>
    <t>Corn Silage Acres</t>
  </si>
  <si>
    <t>Corn Acres</t>
  </si>
  <si>
    <t>Total Acres</t>
  </si>
  <si>
    <t>Crop Yields and Prices</t>
  </si>
  <si>
    <t>Haylage/Hay Yield (DM)</t>
  </si>
  <si>
    <t>Seeding Yield (DM)</t>
  </si>
  <si>
    <t>Corn Silage Yield (DM)</t>
  </si>
  <si>
    <t>Corn Yield (BU)</t>
  </si>
  <si>
    <t>Haylage/Hay DM Price/Ton</t>
  </si>
  <si>
    <t>Corn Silage DM Price/Ton</t>
  </si>
  <si>
    <t>Cottonseed Price/Ton</t>
  </si>
  <si>
    <t>Corn Price/BU</t>
  </si>
  <si>
    <t>Crop Input Costs/Acre</t>
  </si>
  <si>
    <t>Hay Fert/Lime</t>
  </si>
  <si>
    <t>Corn Fert/Lime</t>
  </si>
  <si>
    <t>Hay Seeding/Barley</t>
  </si>
  <si>
    <t>Corn Seed</t>
  </si>
  <si>
    <t>Hay Chemicals</t>
  </si>
  <si>
    <t>Corn Chemicals</t>
  </si>
  <si>
    <t>Feed Summary</t>
  </si>
  <si>
    <t>Haylage/Hay DM Produced</t>
  </si>
  <si>
    <t>Haylage/Hay DM Needs</t>
  </si>
  <si>
    <t>Haylage/Hay to Purchase</t>
  </si>
  <si>
    <t>Corn Silage DM Produced</t>
  </si>
  <si>
    <t>Corn Silage DM Needs</t>
  </si>
  <si>
    <t>Corn Silage to Purchase</t>
  </si>
  <si>
    <t>Corn Produced</t>
  </si>
  <si>
    <t>Corn BU Needs</t>
  </si>
  <si>
    <t>Corn to Purchase</t>
  </si>
  <si>
    <t>Cottonseed to Purchase</t>
  </si>
  <si>
    <t>INCOME</t>
  </si>
  <si>
    <t>Milk Income</t>
  </si>
  <si>
    <t>Cull Cow Sales</t>
  </si>
  <si>
    <t>Calf Sales</t>
  </si>
  <si>
    <t>Custom Work Income</t>
  </si>
  <si>
    <t>Misc Income</t>
  </si>
  <si>
    <t>Total Income</t>
  </si>
  <si>
    <t>EXPENSES</t>
  </si>
  <si>
    <t>Hay/Haylage Purchases</t>
  </si>
  <si>
    <t>Corn Silage Purchases</t>
  </si>
  <si>
    <t>Corn Purchases</t>
  </si>
  <si>
    <t>Cottonseed Purchases</t>
  </si>
  <si>
    <t>Protein and Mineral Purchases</t>
  </si>
  <si>
    <t>Custom Heifer Costs</t>
  </si>
  <si>
    <t>Hay Seed</t>
  </si>
  <si>
    <t>Hay Fertilizer</t>
  </si>
  <si>
    <t>Corn Fertilizer</t>
  </si>
  <si>
    <t>Breeding</t>
  </si>
  <si>
    <t>DHIA</t>
  </si>
  <si>
    <t>Gas, Fuel and Oil</t>
  </si>
  <si>
    <t>Repairs</t>
  </si>
  <si>
    <t>Insurance</t>
  </si>
  <si>
    <t>Vehicle Expenses</t>
  </si>
  <si>
    <t>Utilities</t>
  </si>
  <si>
    <t>Farm Maintenance</t>
  </si>
  <si>
    <t>Dues /Subscriptions</t>
  </si>
  <si>
    <t>Hired Labor</t>
  </si>
  <si>
    <t>Rent</t>
  </si>
  <si>
    <t>Micellaneous</t>
  </si>
  <si>
    <t>Accounting</t>
  </si>
  <si>
    <t>Real Estate Taxes</t>
  </si>
  <si>
    <t>Capital Replacement</t>
  </si>
  <si>
    <t>TOTAL EXPENSES</t>
  </si>
  <si>
    <t>TOTAL RETURN</t>
  </si>
  <si>
    <t>CORN SILAGE BENEFIT</t>
  </si>
  <si>
    <t>Enter number of Total Cows</t>
  </si>
  <si>
    <t>Enter number of Milking Cows</t>
  </si>
  <si>
    <t>Enter Heifers Home Raised</t>
  </si>
  <si>
    <t>Enter Heifers Custom Raised</t>
  </si>
  <si>
    <t>Enter Milk Production/Day/Cow</t>
  </si>
  <si>
    <t>Enter Cull Cow Value</t>
  </si>
  <si>
    <t>Enter Cull Calf Value</t>
  </si>
  <si>
    <t>Enter Cow Cull Rate</t>
  </si>
  <si>
    <t>Enter % of Calves to Raise</t>
  </si>
  <si>
    <t>Enter Ave Milk Price</t>
  </si>
  <si>
    <t>Enter Custom Heifer Rate/Day</t>
  </si>
  <si>
    <t>Calculated Milk</t>
  </si>
  <si>
    <t>Enter Corn Silage DM/Cow/Yr</t>
  </si>
  <si>
    <t>Enter Hlg/Hay DM/Cow/Yr</t>
  </si>
  <si>
    <t>Enter Corn Bu/Cow/Yr</t>
  </si>
  <si>
    <t>Enter Cottonseed/Cow/Yr</t>
  </si>
  <si>
    <t>Enter Purchased Feed/Cow/Yr</t>
  </si>
  <si>
    <t>Enter Hlg/Hay DM/Heifer/Yr</t>
  </si>
  <si>
    <t>Enter Corn Silage DM/Heifer/Yr</t>
  </si>
  <si>
    <t>Enter Corn Bu/Heifer/Yr</t>
  </si>
  <si>
    <t>Enter Purchased Feed/Heifer/Yr</t>
  </si>
  <si>
    <t>Enter Hay Acres Grown</t>
  </si>
  <si>
    <t>Enter Seeding Acres Grown</t>
  </si>
  <si>
    <t>Enter Corn Silage Acres Grown</t>
  </si>
  <si>
    <t>Enter Corn Acres Grown</t>
  </si>
  <si>
    <t>Calculated</t>
  </si>
  <si>
    <t>Enter Hay DM Yield/Acre</t>
  </si>
  <si>
    <t>Enter Seeding DM Yield/Acre</t>
  </si>
  <si>
    <t>Enter Corn Silage DM Yield/Acre</t>
  </si>
  <si>
    <t>Enter Corn Bushel Yield/Acre</t>
  </si>
  <si>
    <t>Enter Hlg/Hay Price/Ton DM</t>
  </si>
  <si>
    <t>Enter Corn Silage Price/Ton DM</t>
  </si>
  <si>
    <t>Enter Cottonseed Price/Ton</t>
  </si>
  <si>
    <t>Enter Corn Price/Bushel</t>
  </si>
  <si>
    <t>Enter Hay Fert/Lime Cost/Acre</t>
  </si>
  <si>
    <t>Enter Corn Fert/Lime Cost/Acre</t>
  </si>
  <si>
    <t>Enter Total Seeding Cost/Acre</t>
  </si>
  <si>
    <t>Enter Corn Seed Cost</t>
  </si>
  <si>
    <t>Enter Hay Chemical Cost/Acre</t>
  </si>
  <si>
    <t>Enter Corn Chemical Cost/Acre</t>
  </si>
  <si>
    <t>Description of Inputs</t>
  </si>
  <si>
    <t>Description of  Inputs</t>
  </si>
  <si>
    <t>Enter Custom Work Income</t>
  </si>
  <si>
    <t>Enter Miscellaneous Income</t>
  </si>
  <si>
    <t>Dairy Supplies</t>
  </si>
  <si>
    <t>Bedding</t>
  </si>
  <si>
    <t>Vet/Medicine</t>
  </si>
  <si>
    <t>Enter  Dairy Supply Cost</t>
  </si>
  <si>
    <t>Enter Bedding Cost</t>
  </si>
  <si>
    <t>Enter Vet/Medicine Cost</t>
  </si>
  <si>
    <t>Enter Breeding Costs</t>
  </si>
  <si>
    <t>Enter Dairy Records Cost</t>
  </si>
  <si>
    <t>Enter Gas,Fuel and Oil Cost</t>
  </si>
  <si>
    <t>Enter Dues/Subscriptions Cost</t>
  </si>
  <si>
    <t>Enter Farm Maintenance Cost</t>
  </si>
  <si>
    <t>Enter Farm Utility Cost</t>
  </si>
  <si>
    <t>Enter Farm Vehicle Cost</t>
  </si>
  <si>
    <t>Enter Farm Insurance Cost</t>
  </si>
  <si>
    <t>Enter Repair Cost</t>
  </si>
  <si>
    <t>Enter Labor Cost</t>
  </si>
  <si>
    <t>Enter Rent Cost</t>
  </si>
  <si>
    <t>Enter Miscellaneous Costs</t>
  </si>
  <si>
    <t>Enter Accounting Cost</t>
  </si>
  <si>
    <t>Enter Real Estate Tax cost</t>
  </si>
  <si>
    <t>Enter Capital Replacement Cost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</si>
</sst>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0.0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u val="single"/>
      <sz val="10"/>
      <name val="Helv"/>
      <family val="0"/>
    </font>
    <font>
      <b/>
      <sz val="14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/>
    </xf>
    <xf numFmtId="7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>
      <alignment horizontal="center"/>
    </xf>
    <xf numFmtId="5" fontId="5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center"/>
    </xf>
    <xf numFmtId="7" fontId="5" fillId="0" borderId="0" xfId="0" applyNumberFormat="1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left"/>
      <protection/>
    </xf>
    <xf numFmtId="167" fontId="5" fillId="0" borderId="0" xfId="0" applyNumberFormat="1" applyFont="1" applyAlignment="1" applyProtection="1">
      <alignment horizontal="center"/>
      <protection/>
    </xf>
    <xf numFmtId="5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 vertical="center"/>
      <protection/>
    </xf>
    <xf numFmtId="8" fontId="5" fillId="0" borderId="0" xfId="0" applyNumberFormat="1" applyFont="1" applyAlignment="1" applyProtection="1">
      <alignment horizontal="center"/>
      <protection/>
    </xf>
    <xf numFmtId="14" fontId="5" fillId="0" borderId="0" xfId="0" applyNumberFormat="1" applyFont="1" applyAlignment="1">
      <alignment horizontal="left"/>
    </xf>
    <xf numFmtId="1" fontId="5" fillId="2" borderId="0" xfId="0" applyNumberFormat="1" applyFont="1" applyFill="1" applyAlignment="1" applyProtection="1">
      <alignment horizontal="center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5" fillId="2" borderId="0" xfId="0" applyNumberFormat="1" applyFont="1" applyFill="1" applyAlignment="1" applyProtection="1">
      <alignment horizontal="left"/>
      <protection/>
    </xf>
    <xf numFmtId="1" fontId="5" fillId="2" borderId="0" xfId="0" applyNumberFormat="1" applyFont="1" applyFill="1" applyAlignment="1">
      <alignment horizontal="center"/>
    </xf>
    <xf numFmtId="5" fontId="5" fillId="2" borderId="0" xfId="0" applyNumberFormat="1" applyFont="1" applyFill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164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left"/>
    </xf>
    <xf numFmtId="7" fontId="6" fillId="0" borderId="0" xfId="0" applyNumberFormat="1" applyFont="1" applyAlignment="1" applyProtection="1">
      <alignment horizontal="center"/>
      <protection/>
    </xf>
    <xf numFmtId="1" fontId="6" fillId="2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W137"/>
  <sheetViews>
    <sheetView showGridLines="0" tabSelected="1" workbookViewId="0" topLeftCell="A98">
      <selection activeCell="A107" sqref="A107"/>
    </sheetView>
  </sheetViews>
  <sheetFormatPr defaultColWidth="8.77734375" defaultRowHeight="15.75"/>
  <cols>
    <col min="1" max="1" width="21.4453125" style="2" customWidth="1"/>
    <col min="2" max="4" width="10.21484375" style="2" customWidth="1"/>
    <col min="5" max="5" width="11.5546875" style="2" customWidth="1"/>
    <col min="6" max="6" width="10.21484375" style="28" customWidth="1"/>
    <col min="7" max="7" width="10.4453125" style="28" customWidth="1"/>
    <col min="8" max="16384" width="10.21484375" style="2" customWidth="1"/>
  </cols>
  <sheetData>
    <row r="1" spans="1:5" ht="12.75">
      <c r="A1" s="11" t="s">
        <v>0</v>
      </c>
      <c r="B1" s="2" t="s">
        <v>0</v>
      </c>
      <c r="D1" s="24" t="s">
        <v>0</v>
      </c>
      <c r="E1" s="24"/>
    </row>
    <row r="2" spans="1:5" ht="12.75">
      <c r="A2" s="11" t="s">
        <v>0</v>
      </c>
      <c r="D2" s="24" t="s">
        <v>0</v>
      </c>
      <c r="E2" s="24"/>
    </row>
    <row r="3" spans="1:5" ht="19.5">
      <c r="A3" s="27" t="s">
        <v>1</v>
      </c>
      <c r="E3" s="24"/>
    </row>
    <row r="4" spans="1:205" ht="12.75">
      <c r="A4" s="17" t="s">
        <v>0</v>
      </c>
      <c r="B4" s="30" t="s">
        <v>2</v>
      </c>
      <c r="C4" s="30" t="s">
        <v>3</v>
      </c>
      <c r="D4" s="30" t="s">
        <v>4</v>
      </c>
      <c r="E4" s="30" t="s">
        <v>5</v>
      </c>
      <c r="F4" s="31"/>
      <c r="G4" s="3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</row>
    <row r="5" spans="1:205" ht="13.5" customHeight="1">
      <c r="A5" s="12" t="s">
        <v>6</v>
      </c>
      <c r="B5" s="32" t="s">
        <v>7</v>
      </c>
      <c r="C5" s="32" t="s">
        <v>7</v>
      </c>
      <c r="D5" s="32" t="s">
        <v>7</v>
      </c>
      <c r="E5" s="32" t="s">
        <v>7</v>
      </c>
      <c r="F5" s="31" t="s">
        <v>138</v>
      </c>
      <c r="G5" s="3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</row>
    <row r="6" spans="1:205" ht="13.5" customHeight="1">
      <c r="A6" s="1" t="s">
        <v>8</v>
      </c>
      <c r="B6" s="6">
        <v>100</v>
      </c>
      <c r="C6" s="6">
        <v>100</v>
      </c>
      <c r="D6" s="6">
        <v>100</v>
      </c>
      <c r="E6" s="6">
        <v>100</v>
      </c>
      <c r="F6" s="29" t="s">
        <v>98</v>
      </c>
      <c r="G6" s="29"/>
      <c r="H6" s="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</row>
    <row r="7" spans="1:6" ht="12.75">
      <c r="A7" s="1" t="s">
        <v>9</v>
      </c>
      <c r="B7" s="6">
        <v>85</v>
      </c>
      <c r="C7" s="6">
        <v>85</v>
      </c>
      <c r="D7" s="6">
        <v>85</v>
      </c>
      <c r="E7" s="6">
        <v>85</v>
      </c>
      <c r="F7" s="28" t="s">
        <v>99</v>
      </c>
    </row>
    <row r="8" spans="1:6" ht="12.75">
      <c r="A8" s="1" t="s">
        <v>10</v>
      </c>
      <c r="B8" s="6">
        <v>100</v>
      </c>
      <c r="C8" s="6">
        <v>100</v>
      </c>
      <c r="D8" s="6">
        <v>100</v>
      </c>
      <c r="E8" s="6">
        <v>100</v>
      </c>
      <c r="F8" s="28" t="s">
        <v>100</v>
      </c>
    </row>
    <row r="9" spans="1:6" ht="12.75">
      <c r="A9" s="1" t="s">
        <v>11</v>
      </c>
      <c r="B9" s="6">
        <v>0</v>
      </c>
      <c r="C9" s="6">
        <v>0</v>
      </c>
      <c r="D9" s="6">
        <v>0</v>
      </c>
      <c r="E9" s="6">
        <v>0</v>
      </c>
      <c r="F9" s="28" t="s">
        <v>101</v>
      </c>
    </row>
    <row r="10" spans="1:6" ht="13.5" customHeight="1">
      <c r="A10" s="1" t="s">
        <v>12</v>
      </c>
      <c r="B10" s="6">
        <v>60</v>
      </c>
      <c r="C10" s="6">
        <v>60</v>
      </c>
      <c r="D10" s="6">
        <v>60</v>
      </c>
      <c r="E10" s="6">
        <v>60</v>
      </c>
      <c r="F10" s="28" t="s">
        <v>102</v>
      </c>
    </row>
    <row r="11" spans="1:6" ht="12.75">
      <c r="A11" s="1" t="s">
        <v>13</v>
      </c>
      <c r="B11" s="10">
        <v>300</v>
      </c>
      <c r="C11" s="10">
        <v>400</v>
      </c>
      <c r="D11" s="10">
        <v>400</v>
      </c>
      <c r="E11" s="10">
        <v>400</v>
      </c>
      <c r="F11" s="28" t="s">
        <v>103</v>
      </c>
    </row>
    <row r="12" spans="1:6" ht="12.75">
      <c r="A12" s="1" t="s">
        <v>14</v>
      </c>
      <c r="B12" s="10">
        <v>75</v>
      </c>
      <c r="C12" s="10">
        <v>75</v>
      </c>
      <c r="D12" s="10">
        <v>75</v>
      </c>
      <c r="E12" s="10">
        <v>75</v>
      </c>
      <c r="F12" s="28" t="s">
        <v>104</v>
      </c>
    </row>
    <row r="13" spans="1:6" ht="12.75">
      <c r="A13" s="1" t="s">
        <v>15</v>
      </c>
      <c r="B13" s="6">
        <v>25</v>
      </c>
      <c r="C13" s="6">
        <v>25</v>
      </c>
      <c r="D13" s="6">
        <v>25</v>
      </c>
      <c r="E13" s="6">
        <v>25</v>
      </c>
      <c r="F13" s="28" t="s">
        <v>105</v>
      </c>
    </row>
    <row r="14" spans="1:6" ht="12.75">
      <c r="A14" s="1" t="s">
        <v>16</v>
      </c>
      <c r="B14" s="6">
        <v>45</v>
      </c>
      <c r="C14" s="6">
        <v>45</v>
      </c>
      <c r="D14" s="6">
        <v>45</v>
      </c>
      <c r="E14" s="6">
        <v>45</v>
      </c>
      <c r="F14" s="28" t="s">
        <v>106</v>
      </c>
    </row>
    <row r="15" spans="1:6" ht="12.75">
      <c r="A15" s="1" t="s">
        <v>17</v>
      </c>
      <c r="B15" s="10">
        <v>13</v>
      </c>
      <c r="C15" s="10">
        <v>13</v>
      </c>
      <c r="D15" s="10">
        <v>13</v>
      </c>
      <c r="E15" s="10">
        <v>13</v>
      </c>
      <c r="F15" s="28" t="s">
        <v>107</v>
      </c>
    </row>
    <row r="16" spans="1:6" ht="12.75">
      <c r="A16" s="1" t="s">
        <v>18</v>
      </c>
      <c r="B16" s="10">
        <v>1.4</v>
      </c>
      <c r="C16" s="10">
        <v>1.4</v>
      </c>
      <c r="D16" s="10">
        <v>1.4</v>
      </c>
      <c r="E16" s="10">
        <v>1.4</v>
      </c>
      <c r="F16" s="28" t="s">
        <v>108</v>
      </c>
    </row>
    <row r="17" spans="1:7" s="5" customFormat="1" ht="12.75">
      <c r="A17" s="1" t="s">
        <v>19</v>
      </c>
      <c r="B17" s="6">
        <f>+B7*B10*365</f>
        <v>1861500</v>
      </c>
      <c r="C17" s="6">
        <f>+C10*C7*365</f>
        <v>1861500</v>
      </c>
      <c r="D17" s="6">
        <f>+D10*D7*365</f>
        <v>1861500</v>
      </c>
      <c r="E17" s="6">
        <f>+E10*E7*365</f>
        <v>1861500</v>
      </c>
      <c r="F17" s="29" t="s">
        <v>109</v>
      </c>
      <c r="G17" s="29"/>
    </row>
    <row r="18" spans="1:7" s="5" customFormat="1" ht="12.75">
      <c r="A18" s="1"/>
      <c r="B18" s="6"/>
      <c r="C18" s="6"/>
      <c r="D18" s="6"/>
      <c r="E18" s="6"/>
      <c r="F18" s="29"/>
      <c r="G18" s="29"/>
    </row>
    <row r="19" spans="1:7" s="5" customFormat="1" ht="12.75">
      <c r="A19" s="12" t="s">
        <v>20</v>
      </c>
      <c r="B19" s="6"/>
      <c r="C19" s="6"/>
      <c r="D19" s="6" t="s">
        <v>0</v>
      </c>
      <c r="E19" s="6"/>
      <c r="F19" s="29"/>
      <c r="G19" s="29"/>
    </row>
    <row r="20" spans="1:7" s="5" customFormat="1" ht="12.75">
      <c r="A20" s="1" t="s">
        <v>21</v>
      </c>
      <c r="B20" s="23">
        <v>5</v>
      </c>
      <c r="C20" s="23">
        <v>3.5</v>
      </c>
      <c r="D20" s="23">
        <v>2.5</v>
      </c>
      <c r="E20" s="23">
        <v>1.5</v>
      </c>
      <c r="F20" s="29" t="s">
        <v>111</v>
      </c>
      <c r="G20" s="29"/>
    </row>
    <row r="21" spans="1:7" s="5" customFormat="1" ht="12.75">
      <c r="A21" s="1" t="s">
        <v>22</v>
      </c>
      <c r="B21" s="23">
        <v>0</v>
      </c>
      <c r="C21" s="23">
        <v>1.5</v>
      </c>
      <c r="D21" s="23">
        <v>2.5</v>
      </c>
      <c r="E21" s="23">
        <v>3.5</v>
      </c>
      <c r="F21" s="29" t="s">
        <v>110</v>
      </c>
      <c r="G21" s="29"/>
    </row>
    <row r="22" spans="1:7" s="5" customFormat="1" ht="12.75">
      <c r="A22" s="1" t="s">
        <v>23</v>
      </c>
      <c r="B22" s="6">
        <v>125</v>
      </c>
      <c r="C22" s="6">
        <v>110</v>
      </c>
      <c r="D22" s="6">
        <v>100</v>
      </c>
      <c r="E22" s="6">
        <v>90</v>
      </c>
      <c r="F22" s="29" t="s">
        <v>112</v>
      </c>
      <c r="G22" s="29"/>
    </row>
    <row r="23" spans="1:7" s="5" customFormat="1" ht="12.75">
      <c r="A23" s="1" t="s">
        <v>24</v>
      </c>
      <c r="B23" s="23">
        <v>1</v>
      </c>
      <c r="C23" s="23">
        <v>1</v>
      </c>
      <c r="D23" s="23">
        <v>1</v>
      </c>
      <c r="E23" s="23">
        <v>1</v>
      </c>
      <c r="F23" s="29" t="s">
        <v>113</v>
      </c>
      <c r="G23" s="29"/>
    </row>
    <row r="24" spans="1:7" s="5" customFormat="1" ht="12.75">
      <c r="A24" s="1" t="s">
        <v>25</v>
      </c>
      <c r="B24" s="14">
        <v>300</v>
      </c>
      <c r="C24" s="14">
        <v>350</v>
      </c>
      <c r="D24" s="14">
        <v>375</v>
      </c>
      <c r="E24" s="14">
        <v>400</v>
      </c>
      <c r="F24" s="29" t="s">
        <v>114</v>
      </c>
      <c r="G24" s="29"/>
    </row>
    <row r="25" spans="1:7" s="5" customFormat="1" ht="12.75">
      <c r="A25" s="1" t="s">
        <v>26</v>
      </c>
      <c r="B25" s="23">
        <v>3</v>
      </c>
      <c r="C25" s="23">
        <v>1.5</v>
      </c>
      <c r="D25" s="23">
        <v>1.5</v>
      </c>
      <c r="E25" s="23">
        <v>1.5</v>
      </c>
      <c r="F25" s="29" t="s">
        <v>115</v>
      </c>
      <c r="G25" s="29"/>
    </row>
    <row r="26" spans="1:7" s="5" customFormat="1" ht="12.75">
      <c r="A26" s="1" t="s">
        <v>27</v>
      </c>
      <c r="B26" s="23">
        <v>0</v>
      </c>
      <c r="C26" s="23">
        <v>1.5</v>
      </c>
      <c r="D26" s="23">
        <v>1.5</v>
      </c>
      <c r="E26" s="23">
        <v>1.5</v>
      </c>
      <c r="F26" s="29" t="s">
        <v>116</v>
      </c>
      <c r="G26" s="29"/>
    </row>
    <row r="27" spans="1:7" s="5" customFormat="1" ht="13.5" customHeight="1">
      <c r="A27" s="1" t="s">
        <v>28</v>
      </c>
      <c r="B27" s="15">
        <v>10</v>
      </c>
      <c r="C27" s="6">
        <v>10</v>
      </c>
      <c r="D27" s="6">
        <v>10</v>
      </c>
      <c r="E27" s="6">
        <v>10</v>
      </c>
      <c r="F27" s="29" t="s">
        <v>117</v>
      </c>
      <c r="G27" s="29"/>
    </row>
    <row r="28" spans="1:7" s="5" customFormat="1" ht="13.5" customHeight="1">
      <c r="A28" s="1" t="s">
        <v>29</v>
      </c>
      <c r="B28" s="14">
        <v>50</v>
      </c>
      <c r="C28" s="14">
        <v>50</v>
      </c>
      <c r="D28" s="14">
        <v>50</v>
      </c>
      <c r="E28" s="14">
        <v>50</v>
      </c>
      <c r="F28" s="29" t="s">
        <v>118</v>
      </c>
      <c r="G28" s="29"/>
    </row>
    <row r="29" spans="1:7" s="5" customFormat="1" ht="13.5" customHeight="1">
      <c r="A29" s="1"/>
      <c r="B29" s="4"/>
      <c r="C29" s="4"/>
      <c r="D29" s="4" t="s">
        <v>0</v>
      </c>
      <c r="E29" s="4"/>
      <c r="F29" s="29"/>
      <c r="G29" s="29"/>
    </row>
    <row r="30" spans="1:7" s="5" customFormat="1" ht="12.75">
      <c r="A30" s="12" t="s">
        <v>30</v>
      </c>
      <c r="B30" s="4" t="s">
        <v>0</v>
      </c>
      <c r="C30" s="4"/>
      <c r="D30" s="4"/>
      <c r="E30" s="4"/>
      <c r="F30" s="29"/>
      <c r="G30" s="29"/>
    </row>
    <row r="31" spans="1:7" s="5" customFormat="1" ht="12.75">
      <c r="A31" s="1" t="s">
        <v>31</v>
      </c>
      <c r="B31" s="6">
        <v>165</v>
      </c>
      <c r="C31" s="6">
        <v>105</v>
      </c>
      <c r="D31" s="6">
        <v>90</v>
      </c>
      <c r="E31" s="6">
        <v>68</v>
      </c>
      <c r="F31" s="29" t="s">
        <v>119</v>
      </c>
      <c r="G31" s="29"/>
    </row>
    <row r="32" spans="1:7" s="5" customFormat="1" ht="12.75">
      <c r="A32" s="1" t="s">
        <v>32</v>
      </c>
      <c r="B32" s="6">
        <v>55</v>
      </c>
      <c r="C32" s="6">
        <v>35</v>
      </c>
      <c r="D32" s="6">
        <v>30</v>
      </c>
      <c r="E32" s="6">
        <v>17</v>
      </c>
      <c r="F32" s="29" t="s">
        <v>120</v>
      </c>
      <c r="G32" s="29"/>
    </row>
    <row r="33" spans="1:7" s="5" customFormat="1" ht="13.5" customHeight="1">
      <c r="A33" s="1" t="s">
        <v>33</v>
      </c>
      <c r="B33" s="6">
        <v>0</v>
      </c>
      <c r="C33" s="6">
        <v>40</v>
      </c>
      <c r="D33" s="6">
        <v>55</v>
      </c>
      <c r="E33" s="6">
        <v>70</v>
      </c>
      <c r="F33" s="29" t="s">
        <v>121</v>
      </c>
      <c r="G33" s="29"/>
    </row>
    <row r="34" spans="1:7" s="5" customFormat="1" ht="13.5" customHeight="1">
      <c r="A34" s="1" t="s">
        <v>34</v>
      </c>
      <c r="B34" s="6">
        <v>60</v>
      </c>
      <c r="C34" s="6">
        <v>100</v>
      </c>
      <c r="D34" s="6">
        <v>105</v>
      </c>
      <c r="E34" s="6">
        <v>125</v>
      </c>
      <c r="F34" s="29" t="s">
        <v>122</v>
      </c>
      <c r="G34" s="29"/>
    </row>
    <row r="35" spans="1:7" s="5" customFormat="1" ht="13.5" customHeight="1">
      <c r="A35" s="1" t="s">
        <v>35</v>
      </c>
      <c r="B35" s="6">
        <f>SUM(B31:B34)</f>
        <v>280</v>
      </c>
      <c r="C35" s="6">
        <f>SUM(C31:C34)</f>
        <v>280</v>
      </c>
      <c r="D35" s="6">
        <f>SUM(D31:D34)</f>
        <v>280</v>
      </c>
      <c r="E35" s="6">
        <f>SUM(E31:E34)</f>
        <v>280</v>
      </c>
      <c r="F35" s="29" t="s">
        <v>123</v>
      </c>
      <c r="G35" s="29"/>
    </row>
    <row r="36" spans="1:7" s="5" customFormat="1" ht="12.75">
      <c r="A36" s="1"/>
      <c r="B36" s="6"/>
      <c r="C36" s="6"/>
      <c r="D36" s="6"/>
      <c r="E36" s="6"/>
      <c r="F36" s="29"/>
      <c r="G36" s="29"/>
    </row>
    <row r="37" spans="1:7" s="5" customFormat="1" ht="12.75">
      <c r="A37" s="12" t="s">
        <v>36</v>
      </c>
      <c r="B37" s="6"/>
      <c r="C37" s="6" t="s">
        <v>0</v>
      </c>
      <c r="D37" s="6"/>
      <c r="E37" s="6" t="s">
        <v>0</v>
      </c>
      <c r="F37" s="29"/>
      <c r="G37" s="29"/>
    </row>
    <row r="38" spans="1:7" s="5" customFormat="1" ht="12.75">
      <c r="A38" s="1" t="s">
        <v>37</v>
      </c>
      <c r="B38" s="13">
        <v>4</v>
      </c>
      <c r="C38" s="13">
        <v>4</v>
      </c>
      <c r="D38" s="13">
        <v>4</v>
      </c>
      <c r="E38" s="13">
        <v>4</v>
      </c>
      <c r="F38" s="29" t="s">
        <v>124</v>
      </c>
      <c r="G38" s="29"/>
    </row>
    <row r="39" spans="1:7" s="5" customFormat="1" ht="12.75">
      <c r="A39" s="1" t="s">
        <v>38</v>
      </c>
      <c r="B39" s="13">
        <v>2</v>
      </c>
      <c r="C39" s="13">
        <v>2</v>
      </c>
      <c r="D39" s="13">
        <v>2</v>
      </c>
      <c r="E39" s="13">
        <v>2</v>
      </c>
      <c r="F39" s="29" t="s">
        <v>125</v>
      </c>
      <c r="G39" s="29"/>
    </row>
    <row r="40" spans="1:7" s="5" customFormat="1" ht="12.75">
      <c r="A40" s="1" t="s">
        <v>39</v>
      </c>
      <c r="B40" s="13">
        <v>7.5</v>
      </c>
      <c r="C40" s="13">
        <v>7.5</v>
      </c>
      <c r="D40" s="13">
        <v>7.5</v>
      </c>
      <c r="E40" s="13">
        <v>7.5</v>
      </c>
      <c r="F40" s="29" t="s">
        <v>126</v>
      </c>
      <c r="G40" s="29"/>
    </row>
    <row r="41" spans="1:7" s="5" customFormat="1" ht="12.75">
      <c r="A41" s="1" t="s">
        <v>40</v>
      </c>
      <c r="B41" s="6">
        <v>125</v>
      </c>
      <c r="C41" s="6">
        <v>125</v>
      </c>
      <c r="D41" s="6">
        <v>125</v>
      </c>
      <c r="E41" s="6">
        <v>125</v>
      </c>
      <c r="F41" s="29" t="s">
        <v>127</v>
      </c>
      <c r="G41" s="29"/>
    </row>
    <row r="42" spans="1:7" s="5" customFormat="1" ht="12.75">
      <c r="A42" s="1" t="s">
        <v>41</v>
      </c>
      <c r="B42" s="14">
        <v>100</v>
      </c>
      <c r="C42" s="14">
        <v>100</v>
      </c>
      <c r="D42" s="14">
        <v>100</v>
      </c>
      <c r="E42" s="14">
        <v>100</v>
      </c>
      <c r="F42" s="29" t="s">
        <v>128</v>
      </c>
      <c r="G42" s="29"/>
    </row>
    <row r="43" spans="1:7" s="5" customFormat="1" ht="12.75">
      <c r="A43" s="1" t="s">
        <v>42</v>
      </c>
      <c r="B43" s="14">
        <v>75</v>
      </c>
      <c r="C43" s="14">
        <v>75</v>
      </c>
      <c r="D43" s="14">
        <v>75</v>
      </c>
      <c r="E43" s="14">
        <v>75</v>
      </c>
      <c r="F43" s="29" t="s">
        <v>129</v>
      </c>
      <c r="G43" s="29"/>
    </row>
    <row r="44" spans="1:7" s="5" customFormat="1" ht="12.75">
      <c r="A44" s="1" t="s">
        <v>43</v>
      </c>
      <c r="B44" s="14">
        <v>180</v>
      </c>
      <c r="C44" s="14">
        <v>180</v>
      </c>
      <c r="D44" s="14">
        <v>180</v>
      </c>
      <c r="E44" s="14">
        <v>180</v>
      </c>
      <c r="F44" s="29" t="s">
        <v>130</v>
      </c>
      <c r="G44" s="29"/>
    </row>
    <row r="45" spans="1:7" s="5" customFormat="1" ht="12.75">
      <c r="A45" s="1" t="s">
        <v>44</v>
      </c>
      <c r="B45" s="16">
        <v>2.75</v>
      </c>
      <c r="C45" s="16">
        <v>2.75</v>
      </c>
      <c r="D45" s="16">
        <v>2.75</v>
      </c>
      <c r="E45" s="16">
        <v>2.75</v>
      </c>
      <c r="F45" s="29" t="s">
        <v>131</v>
      </c>
      <c r="G45" s="29"/>
    </row>
    <row r="46" spans="1:7" s="5" customFormat="1" ht="12.75">
      <c r="A46" s="1"/>
      <c r="B46" s="16"/>
      <c r="C46" s="16"/>
      <c r="D46" s="16"/>
      <c r="E46" s="16"/>
      <c r="F46" s="29"/>
      <c r="G46" s="29"/>
    </row>
    <row r="47" spans="1:7" s="5" customFormat="1" ht="12.75">
      <c r="A47" s="12" t="s">
        <v>45</v>
      </c>
      <c r="B47" s="10" t="s">
        <v>0</v>
      </c>
      <c r="C47" s="10"/>
      <c r="D47" s="10"/>
      <c r="E47" s="10"/>
      <c r="F47" s="29"/>
      <c r="G47" s="29"/>
    </row>
    <row r="48" spans="1:7" s="5" customFormat="1" ht="12.75">
      <c r="A48" s="1" t="s">
        <v>46</v>
      </c>
      <c r="B48" s="14">
        <v>35</v>
      </c>
      <c r="C48" s="14">
        <v>35</v>
      </c>
      <c r="D48" s="14">
        <v>35</v>
      </c>
      <c r="E48" s="14">
        <v>35</v>
      </c>
      <c r="F48" s="29" t="s">
        <v>132</v>
      </c>
      <c r="G48" s="29"/>
    </row>
    <row r="49" spans="1:7" s="5" customFormat="1" ht="12.75">
      <c r="A49" s="1" t="s">
        <v>47</v>
      </c>
      <c r="B49" s="14">
        <v>50</v>
      </c>
      <c r="C49" s="14">
        <v>50</v>
      </c>
      <c r="D49" s="14">
        <v>50</v>
      </c>
      <c r="E49" s="14">
        <v>50</v>
      </c>
      <c r="F49" s="29" t="s">
        <v>133</v>
      </c>
      <c r="G49" s="29"/>
    </row>
    <row r="50" spans="1:7" s="5" customFormat="1" ht="12.75">
      <c r="A50" s="1" t="s">
        <v>48</v>
      </c>
      <c r="B50" s="14">
        <v>80</v>
      </c>
      <c r="C50" s="14">
        <v>80</v>
      </c>
      <c r="D50" s="14">
        <v>80</v>
      </c>
      <c r="E50" s="14">
        <v>80</v>
      </c>
      <c r="F50" s="29" t="s">
        <v>134</v>
      </c>
      <c r="G50" s="29"/>
    </row>
    <row r="51" spans="1:7" s="5" customFormat="1" ht="12.75">
      <c r="A51" s="1" t="s">
        <v>49</v>
      </c>
      <c r="B51" s="14">
        <v>30</v>
      </c>
      <c r="C51" s="14">
        <v>30</v>
      </c>
      <c r="D51" s="14">
        <v>30</v>
      </c>
      <c r="E51" s="14">
        <v>30</v>
      </c>
      <c r="F51" s="29" t="s">
        <v>135</v>
      </c>
      <c r="G51" s="29"/>
    </row>
    <row r="52" spans="1:7" s="5" customFormat="1" ht="12.75">
      <c r="A52" s="1" t="s">
        <v>50</v>
      </c>
      <c r="B52" s="14">
        <v>6</v>
      </c>
      <c r="C52" s="14">
        <v>6</v>
      </c>
      <c r="D52" s="14">
        <v>6</v>
      </c>
      <c r="E52" s="14">
        <v>6</v>
      </c>
      <c r="F52" s="29" t="s">
        <v>136</v>
      </c>
      <c r="G52" s="29"/>
    </row>
    <row r="53" spans="1:7" s="5" customFormat="1" ht="12.75">
      <c r="A53" s="1" t="s">
        <v>51</v>
      </c>
      <c r="B53" s="14">
        <v>30</v>
      </c>
      <c r="C53" s="14">
        <v>30</v>
      </c>
      <c r="D53" s="14">
        <v>30</v>
      </c>
      <c r="E53" s="14">
        <v>30</v>
      </c>
      <c r="F53" s="29" t="s">
        <v>137</v>
      </c>
      <c r="G53" s="29"/>
    </row>
    <row r="54" spans="1:7" s="5" customFormat="1" ht="12.75">
      <c r="A54" s="1"/>
      <c r="B54" s="14"/>
      <c r="C54" s="14"/>
      <c r="D54" s="14"/>
      <c r="E54" s="14"/>
      <c r="F54" s="29"/>
      <c r="G54" s="29"/>
    </row>
    <row r="55" spans="1:7" s="5" customFormat="1" ht="12.75">
      <c r="A55" s="1"/>
      <c r="B55" s="14"/>
      <c r="C55" s="14"/>
      <c r="D55" s="14"/>
      <c r="E55" s="14"/>
      <c r="F55" s="29"/>
      <c r="G55" s="29"/>
    </row>
    <row r="56" spans="1:7" s="5" customFormat="1" ht="12.75">
      <c r="A56" s="1"/>
      <c r="B56" s="14"/>
      <c r="C56" s="14"/>
      <c r="D56" s="14"/>
      <c r="E56" s="14"/>
      <c r="F56" s="29"/>
      <c r="G56" s="29"/>
    </row>
    <row r="57" spans="1:7" s="5" customFormat="1" ht="15" customHeight="1">
      <c r="A57" s="1"/>
      <c r="B57" s="30" t="str">
        <f>+B4</f>
        <v>No</v>
      </c>
      <c r="C57" s="30" t="str">
        <f aca="true" t="shared" si="0" ref="C57:E58">+C4</f>
        <v>Low</v>
      </c>
      <c r="D57" s="30" t="str">
        <f t="shared" si="0"/>
        <v>Med</v>
      </c>
      <c r="E57" s="30" t="str">
        <f t="shared" si="0"/>
        <v>High</v>
      </c>
      <c r="F57" s="29"/>
      <c r="G57" s="29"/>
    </row>
    <row r="58" spans="1:7" s="5" customFormat="1" ht="12.75">
      <c r="A58" s="19" t="s">
        <v>52</v>
      </c>
      <c r="B58" s="33" t="str">
        <f>+B5</f>
        <v>Corn Silage</v>
      </c>
      <c r="C58" s="33" t="str">
        <f t="shared" si="0"/>
        <v>Corn Silage</v>
      </c>
      <c r="D58" s="33" t="str">
        <f t="shared" si="0"/>
        <v>Corn Silage</v>
      </c>
      <c r="E58" s="33" t="str">
        <f t="shared" si="0"/>
        <v>Corn Silage</v>
      </c>
      <c r="F58" s="34" t="s">
        <v>139</v>
      </c>
      <c r="G58" s="34"/>
    </row>
    <row r="59" spans="1:7" s="5" customFormat="1" ht="12.75">
      <c r="A59" s="20" t="s">
        <v>53</v>
      </c>
      <c r="B59" s="18">
        <f>(+B31*B38)+(B32*B39)</f>
        <v>770</v>
      </c>
      <c r="C59" s="18">
        <f>(+C31*C38)+(C32*C39)</f>
        <v>490</v>
      </c>
      <c r="D59" s="18">
        <f>(+D31*D38)+(D32*D39)</f>
        <v>420</v>
      </c>
      <c r="E59" s="18">
        <f>(+E31*E38)+(E32*E39)</f>
        <v>306</v>
      </c>
      <c r="F59" s="29" t="s">
        <v>123</v>
      </c>
      <c r="G59" s="29"/>
    </row>
    <row r="60" spans="1:7" s="5" customFormat="1" ht="12.75">
      <c r="A60" s="20" t="s">
        <v>54</v>
      </c>
      <c r="B60" s="18">
        <f>(+B6*B20)+(B8*B25)</f>
        <v>800</v>
      </c>
      <c r="C60" s="18">
        <f>(+C6*C20)+(C8*C25)</f>
        <v>500</v>
      </c>
      <c r="D60" s="18">
        <f>(+D6*D20)+(D8*D25)</f>
        <v>400</v>
      </c>
      <c r="E60" s="18">
        <f>(+E6*E20)+(E8*E25)</f>
        <v>300</v>
      </c>
      <c r="F60" s="29" t="s">
        <v>123</v>
      </c>
      <c r="G60" s="29"/>
    </row>
    <row r="61" spans="1:7" s="5" customFormat="1" ht="12.75">
      <c r="A61" s="20" t="s">
        <v>55</v>
      </c>
      <c r="B61" s="18">
        <f>+B60-B59</f>
        <v>30</v>
      </c>
      <c r="C61" s="18">
        <f>+C60-C59</f>
        <v>10</v>
      </c>
      <c r="D61" s="18">
        <f>+D60-D59</f>
        <v>-20</v>
      </c>
      <c r="E61" s="18">
        <f>+E60-E59</f>
        <v>-6</v>
      </c>
      <c r="F61" s="29" t="s">
        <v>123</v>
      </c>
      <c r="G61" s="29"/>
    </row>
    <row r="62" spans="1:7" s="5" customFormat="1" ht="12.75">
      <c r="A62" s="20" t="s">
        <v>56</v>
      </c>
      <c r="B62" s="18">
        <f>+B33*B40</f>
        <v>0</v>
      </c>
      <c r="C62" s="18">
        <f>+C33*C40</f>
        <v>300</v>
      </c>
      <c r="D62" s="18">
        <f>+D33*D40</f>
        <v>412.5</v>
      </c>
      <c r="E62" s="18">
        <f>+E33*E40</f>
        <v>525</v>
      </c>
      <c r="F62" s="29" t="s">
        <v>123</v>
      </c>
      <c r="G62" s="29"/>
    </row>
    <row r="63" spans="1:7" s="5" customFormat="1" ht="12.75">
      <c r="A63" s="20" t="s">
        <v>57</v>
      </c>
      <c r="B63" s="21">
        <f>+(B6*B21)+(B8*B26)</f>
        <v>0</v>
      </c>
      <c r="C63" s="21">
        <f>+(C6*C21)+(C8*C26)</f>
        <v>300</v>
      </c>
      <c r="D63" s="21">
        <f>+(D6*D21)+(D8*D26)</f>
        <v>400</v>
      </c>
      <c r="E63" s="21">
        <f>+(E6*E21)+(E8*E26)</f>
        <v>500</v>
      </c>
      <c r="F63" s="29" t="s">
        <v>123</v>
      </c>
      <c r="G63" s="29"/>
    </row>
    <row r="64" spans="1:7" s="5" customFormat="1" ht="12.75">
      <c r="A64" s="20" t="s">
        <v>58</v>
      </c>
      <c r="B64" s="21">
        <f>+B63-B62</f>
        <v>0</v>
      </c>
      <c r="C64" s="21">
        <f>+C63-C62</f>
        <v>0</v>
      </c>
      <c r="D64" s="21">
        <f>+D63-D62</f>
        <v>-12.5</v>
      </c>
      <c r="E64" s="21">
        <f>+E63-E62</f>
        <v>-25</v>
      </c>
      <c r="F64" s="29" t="s">
        <v>123</v>
      </c>
      <c r="G64" s="29"/>
    </row>
    <row r="65" spans="1:7" s="5" customFormat="1" ht="12.75">
      <c r="A65" s="20" t="s">
        <v>59</v>
      </c>
      <c r="B65" s="18">
        <f>+B34*B41</f>
        <v>7500</v>
      </c>
      <c r="C65" s="18">
        <f>+C34*C41</f>
        <v>12500</v>
      </c>
      <c r="D65" s="18">
        <f>+D34*D41</f>
        <v>13125</v>
      </c>
      <c r="E65" s="18">
        <f>+E34*E41</f>
        <v>15625</v>
      </c>
      <c r="F65" s="29" t="s">
        <v>123</v>
      </c>
      <c r="G65" s="29"/>
    </row>
    <row r="66" spans="1:7" s="5" customFormat="1" ht="12.75">
      <c r="A66" s="20" t="s">
        <v>60</v>
      </c>
      <c r="B66" s="18">
        <f>+B6*B22+B8*B27</f>
        <v>13500</v>
      </c>
      <c r="C66" s="18">
        <f>+C6*C22+C8*C27</f>
        <v>12000</v>
      </c>
      <c r="D66" s="18">
        <f>+D6*D22+D8*D27</f>
        <v>11000</v>
      </c>
      <c r="E66" s="18">
        <f>+E6*E22+E8*E27</f>
        <v>10000</v>
      </c>
      <c r="F66" s="29" t="s">
        <v>123</v>
      </c>
      <c r="G66" s="29"/>
    </row>
    <row r="67" spans="1:7" s="5" customFormat="1" ht="12.75">
      <c r="A67" s="20" t="s">
        <v>61</v>
      </c>
      <c r="B67" s="18">
        <f>+B66-B65</f>
        <v>6000</v>
      </c>
      <c r="C67" s="18">
        <f>+C66-C65</f>
        <v>-500</v>
      </c>
      <c r="D67" s="18">
        <f>+D66-D65</f>
        <v>-2125</v>
      </c>
      <c r="E67" s="18">
        <f>+E66-E65</f>
        <v>-5625</v>
      </c>
      <c r="F67" s="29" t="s">
        <v>123</v>
      </c>
      <c r="G67" s="29"/>
    </row>
    <row r="68" spans="1:7" s="5" customFormat="1" ht="12.75">
      <c r="A68" s="20" t="s">
        <v>62</v>
      </c>
      <c r="B68" s="18">
        <f>+B6*B23</f>
        <v>100</v>
      </c>
      <c r="C68" s="18">
        <f>+C6*C23</f>
        <v>100</v>
      </c>
      <c r="D68" s="18">
        <f>+D6*D23</f>
        <v>100</v>
      </c>
      <c r="E68" s="18">
        <f>+E6*E23</f>
        <v>100</v>
      </c>
      <c r="F68" s="29" t="s">
        <v>123</v>
      </c>
      <c r="G68" s="29"/>
    </row>
    <row r="69" spans="1:7" s="5" customFormat="1" ht="12.75">
      <c r="A69" s="20"/>
      <c r="B69" s="18"/>
      <c r="C69" s="18"/>
      <c r="D69" s="18"/>
      <c r="E69" s="18"/>
      <c r="F69" s="29"/>
      <c r="G69" s="29"/>
    </row>
    <row r="70" spans="1:7" s="5" customFormat="1" ht="12.75">
      <c r="A70" s="12" t="s">
        <v>63</v>
      </c>
      <c r="B70" s="6" t="s">
        <v>0</v>
      </c>
      <c r="C70" s="6" t="s">
        <v>0</v>
      </c>
      <c r="D70" s="6" t="s">
        <v>0</v>
      </c>
      <c r="E70" s="6" t="s">
        <v>0</v>
      </c>
      <c r="F70" s="29"/>
      <c r="G70" s="29"/>
    </row>
    <row r="71" spans="1:6" ht="12.75">
      <c r="A71" s="1" t="s">
        <v>64</v>
      </c>
      <c r="B71" s="8">
        <f>+B17*B15/100</f>
        <v>241995</v>
      </c>
      <c r="C71" s="8">
        <f>+C17*C15/100</f>
        <v>241995</v>
      </c>
      <c r="D71" s="8">
        <f>+D17*D15/100</f>
        <v>241995</v>
      </c>
      <c r="E71" s="8">
        <f>+E17*E15/100</f>
        <v>241995</v>
      </c>
      <c r="F71" s="29" t="s">
        <v>123</v>
      </c>
    </row>
    <row r="72" spans="1:6" ht="12.75">
      <c r="A72" s="1" t="s">
        <v>65</v>
      </c>
      <c r="B72" s="8">
        <f>+B6*B11*B13/100</f>
        <v>7500</v>
      </c>
      <c r="C72" s="8">
        <f>+C6*C11*C13/100</f>
        <v>10000</v>
      </c>
      <c r="D72" s="8">
        <f>+D6*D11*D13/100</f>
        <v>10000</v>
      </c>
      <c r="E72" s="8">
        <f>+E6*E11*E13/100</f>
        <v>10000</v>
      </c>
      <c r="F72" s="29" t="s">
        <v>123</v>
      </c>
    </row>
    <row r="73" spans="1:6" ht="12.75">
      <c r="A73" s="1" t="s">
        <v>66</v>
      </c>
      <c r="B73" s="8">
        <f>+B6*B12*B14/100</f>
        <v>3375</v>
      </c>
      <c r="C73" s="8">
        <f>+C6*C12*C14/100</f>
        <v>3375</v>
      </c>
      <c r="D73" s="8">
        <f>+D6*D12*D14/100</f>
        <v>3375</v>
      </c>
      <c r="E73" s="8">
        <f>+E6*E12*E14/100</f>
        <v>3375</v>
      </c>
      <c r="F73" s="29" t="s">
        <v>123</v>
      </c>
    </row>
    <row r="74" spans="1:6" ht="12.75">
      <c r="A74" s="1" t="s">
        <v>67</v>
      </c>
      <c r="B74" s="22">
        <v>0</v>
      </c>
      <c r="C74" s="22">
        <v>0</v>
      </c>
      <c r="D74" s="22">
        <v>0</v>
      </c>
      <c r="E74" s="22">
        <v>0</v>
      </c>
      <c r="F74" s="28" t="s">
        <v>140</v>
      </c>
    </row>
    <row r="75" spans="1:6" ht="12.75">
      <c r="A75" s="1" t="s">
        <v>68</v>
      </c>
      <c r="B75" s="22">
        <v>0</v>
      </c>
      <c r="C75" s="22">
        <v>0</v>
      </c>
      <c r="D75" s="22">
        <v>0</v>
      </c>
      <c r="E75" s="22">
        <v>0</v>
      </c>
      <c r="F75" s="28" t="s">
        <v>141</v>
      </c>
    </row>
    <row r="76" spans="1:6" ht="12.75">
      <c r="A76" s="1" t="s">
        <v>69</v>
      </c>
      <c r="B76" s="8">
        <f>SUM(B71:B75)</f>
        <v>252870</v>
      </c>
      <c r="C76" s="8">
        <f>SUM(C71:C75)</f>
        <v>255370</v>
      </c>
      <c r="D76" s="8">
        <f>SUM(D71:D75)</f>
        <v>255370</v>
      </c>
      <c r="E76" s="8">
        <f>SUM(E71:E75)</f>
        <v>255370</v>
      </c>
      <c r="F76" s="29" t="s">
        <v>123</v>
      </c>
    </row>
    <row r="77" spans="1:5" ht="12.75">
      <c r="A77" s="1"/>
      <c r="B77" s="4" t="s">
        <v>0</v>
      </c>
      <c r="C77" s="4"/>
      <c r="D77" s="4"/>
      <c r="E77" s="4"/>
    </row>
    <row r="78" spans="1:5" ht="12.75">
      <c r="A78" s="12" t="s">
        <v>70</v>
      </c>
      <c r="B78" s="3"/>
      <c r="C78" s="3"/>
      <c r="D78" s="3" t="s">
        <v>0</v>
      </c>
      <c r="E78" s="3"/>
    </row>
    <row r="79" spans="1:6" ht="12.75">
      <c r="A79" s="1" t="s">
        <v>71</v>
      </c>
      <c r="B79" s="8">
        <f>+B61*B42</f>
        <v>3000</v>
      </c>
      <c r="C79" s="8">
        <f>+C61*C42</f>
        <v>1000</v>
      </c>
      <c r="D79" s="8">
        <f>+D61*D42</f>
        <v>-2000</v>
      </c>
      <c r="E79" s="8">
        <f>+E61*E42</f>
        <v>-600</v>
      </c>
      <c r="F79" s="29" t="s">
        <v>123</v>
      </c>
    </row>
    <row r="80" spans="1:6" ht="12.75">
      <c r="A80" s="1" t="s">
        <v>72</v>
      </c>
      <c r="B80" s="8">
        <f>+B64*B43</f>
        <v>0</v>
      </c>
      <c r="C80" s="8">
        <f>+C64*C43</f>
        <v>0</v>
      </c>
      <c r="D80" s="8">
        <f>+D64*D43</f>
        <v>-937.5</v>
      </c>
      <c r="E80" s="8">
        <f>+E64*E43</f>
        <v>-1875</v>
      </c>
      <c r="F80" s="29" t="s">
        <v>123</v>
      </c>
    </row>
    <row r="81" spans="1:6" ht="12.75">
      <c r="A81" s="1" t="s">
        <v>73</v>
      </c>
      <c r="B81" s="8">
        <f>+B67*B45</f>
        <v>16500</v>
      </c>
      <c r="C81" s="8">
        <f>+C67*C45</f>
        <v>-1375</v>
      </c>
      <c r="D81" s="8">
        <f>+D67*D45</f>
        <v>-5843.75</v>
      </c>
      <c r="E81" s="8">
        <f>+E67*E45</f>
        <v>-15468.75</v>
      </c>
      <c r="F81" s="29" t="s">
        <v>123</v>
      </c>
    </row>
    <row r="82" spans="1:6" ht="12.75">
      <c r="A82" s="1" t="s">
        <v>74</v>
      </c>
      <c r="B82" s="8">
        <f>+B68*B44</f>
        <v>18000</v>
      </c>
      <c r="C82" s="8">
        <f>+C68*C44</f>
        <v>18000</v>
      </c>
      <c r="D82" s="8">
        <f>+D68*D44</f>
        <v>18000</v>
      </c>
      <c r="E82" s="8">
        <f>+E68*E44</f>
        <v>18000</v>
      </c>
      <c r="F82" s="29" t="s">
        <v>123</v>
      </c>
    </row>
    <row r="83" spans="1:6" ht="12.75">
      <c r="A83" s="1" t="s">
        <v>75</v>
      </c>
      <c r="B83" s="8">
        <f>+(B6*B24)+(B8*B28)</f>
        <v>35000</v>
      </c>
      <c r="C83" s="8">
        <f>+(C6*C24)+(C8*C28)</f>
        <v>40000</v>
      </c>
      <c r="D83" s="8">
        <f>+(D6*D24)+(D8*D28)</f>
        <v>42500</v>
      </c>
      <c r="E83" s="8">
        <f>+(E6*E24)+(E8*E28)</f>
        <v>45000</v>
      </c>
      <c r="F83" s="29" t="s">
        <v>123</v>
      </c>
    </row>
    <row r="84" spans="1:6" ht="12.75">
      <c r="A84" s="1" t="s">
        <v>76</v>
      </c>
      <c r="B84" s="8">
        <f>+B9*B16*365</f>
        <v>0</v>
      </c>
      <c r="C84" s="8">
        <f>+C9*C16*365</f>
        <v>0</v>
      </c>
      <c r="D84" s="8">
        <f>+D9*D16*365</f>
        <v>0</v>
      </c>
      <c r="E84" s="8">
        <f>+E9*E16*365</f>
        <v>0</v>
      </c>
      <c r="F84" s="29" t="s">
        <v>123</v>
      </c>
    </row>
    <row r="85" spans="1:6" ht="12.75">
      <c r="A85" s="8" t="s">
        <v>77</v>
      </c>
      <c r="B85" s="8">
        <f>+B32*B50</f>
        <v>4400</v>
      </c>
      <c r="C85" s="8">
        <f>+C32*C50</f>
        <v>2800</v>
      </c>
      <c r="D85" s="8">
        <f>+D32*D50</f>
        <v>2400</v>
      </c>
      <c r="E85" s="8">
        <f>+E32*E50</f>
        <v>1360</v>
      </c>
      <c r="F85" s="29" t="s">
        <v>123</v>
      </c>
    </row>
    <row r="86" spans="1:6" ht="12.75">
      <c r="A86" s="1" t="s">
        <v>49</v>
      </c>
      <c r="B86" s="8">
        <f>+(B33+B34)*B51</f>
        <v>1800</v>
      </c>
      <c r="C86" s="8">
        <f>+(C33+C34)*C51</f>
        <v>4200</v>
      </c>
      <c r="D86" s="8">
        <f>+(D33+D34)*D51</f>
        <v>4800</v>
      </c>
      <c r="E86" s="8">
        <f>+(E33+E34)*E51</f>
        <v>5850</v>
      </c>
      <c r="F86" s="29" t="s">
        <v>123</v>
      </c>
    </row>
    <row r="87" spans="1:6" ht="12.75">
      <c r="A87" s="1" t="s">
        <v>78</v>
      </c>
      <c r="B87" s="8">
        <f>+B31*B48</f>
        <v>5775</v>
      </c>
      <c r="C87" s="8">
        <f>+C31*C48</f>
        <v>3675</v>
      </c>
      <c r="D87" s="8">
        <f>+D31*D48</f>
        <v>3150</v>
      </c>
      <c r="E87" s="8">
        <f>+E31*E48</f>
        <v>2380</v>
      </c>
      <c r="F87" s="29" t="s">
        <v>123</v>
      </c>
    </row>
    <row r="88" spans="1:6" ht="12.75">
      <c r="A88" s="1" t="s">
        <v>79</v>
      </c>
      <c r="B88" s="8">
        <f>+(B33+B34)*B49</f>
        <v>3000</v>
      </c>
      <c r="C88" s="8">
        <f>+(C33+C34)*C49</f>
        <v>7000</v>
      </c>
      <c r="D88" s="8">
        <f>+(D33+D34)*D49</f>
        <v>8000</v>
      </c>
      <c r="E88" s="8">
        <f>+(E33+E34)*E49</f>
        <v>9750</v>
      </c>
      <c r="F88" s="29" t="s">
        <v>123</v>
      </c>
    </row>
    <row r="89" spans="1:6" ht="12.75">
      <c r="A89" s="1" t="s">
        <v>50</v>
      </c>
      <c r="B89" s="8">
        <f>+B31*B52</f>
        <v>990</v>
      </c>
      <c r="C89" s="8">
        <f>+C31*C52</f>
        <v>630</v>
      </c>
      <c r="D89" s="8">
        <f>+D31*D52</f>
        <v>540</v>
      </c>
      <c r="E89" s="8">
        <f>+E31*E52</f>
        <v>408</v>
      </c>
      <c r="F89" s="29" t="s">
        <v>123</v>
      </c>
    </row>
    <row r="90" spans="1:6" ht="12.75">
      <c r="A90" s="1" t="s">
        <v>51</v>
      </c>
      <c r="B90" s="8">
        <f>+(B33+B34)*B53</f>
        <v>1800</v>
      </c>
      <c r="C90" s="8">
        <f>+(C33+C34)*C53</f>
        <v>4200</v>
      </c>
      <c r="D90" s="8">
        <f>+(D33+D34)*D53</f>
        <v>4800</v>
      </c>
      <c r="E90" s="8">
        <f>+(E33+E34)*E53</f>
        <v>5850</v>
      </c>
      <c r="F90" s="29" t="s">
        <v>123</v>
      </c>
    </row>
    <row r="91" spans="1:6" ht="12.75">
      <c r="A91" s="1" t="s">
        <v>142</v>
      </c>
      <c r="B91" s="8">
        <v>2500</v>
      </c>
      <c r="C91" s="8">
        <f>+C6*25</f>
        <v>2500</v>
      </c>
      <c r="D91" s="8">
        <f>+D6*25</f>
        <v>2500</v>
      </c>
      <c r="E91" s="8">
        <f>+E6*25</f>
        <v>2500</v>
      </c>
      <c r="F91" s="28" t="s">
        <v>145</v>
      </c>
    </row>
    <row r="92" spans="1:6" ht="12.75">
      <c r="A92" s="1" t="s">
        <v>143</v>
      </c>
      <c r="B92" s="8">
        <v>2000</v>
      </c>
      <c r="C92" s="8">
        <v>2000</v>
      </c>
      <c r="D92" s="8">
        <v>2000</v>
      </c>
      <c r="E92" s="8">
        <v>2000</v>
      </c>
      <c r="F92" s="28" t="s">
        <v>146</v>
      </c>
    </row>
    <row r="93" spans="1:6" ht="12.75">
      <c r="A93" s="1" t="s">
        <v>80</v>
      </c>
      <c r="B93" s="8">
        <v>3500</v>
      </c>
      <c r="C93" s="8">
        <v>3500</v>
      </c>
      <c r="D93" s="8">
        <v>3500</v>
      </c>
      <c r="E93" s="8">
        <v>3500</v>
      </c>
      <c r="F93" s="28" t="s">
        <v>148</v>
      </c>
    </row>
    <row r="94" spans="1:6" ht="12.75">
      <c r="A94" s="1" t="s">
        <v>144</v>
      </c>
      <c r="B94" s="8">
        <v>5000</v>
      </c>
      <c r="C94" s="8">
        <v>5000</v>
      </c>
      <c r="D94" s="8">
        <v>5000</v>
      </c>
      <c r="E94" s="8">
        <v>5000</v>
      </c>
      <c r="F94" s="28" t="s">
        <v>147</v>
      </c>
    </row>
    <row r="95" spans="1:6" ht="12.75">
      <c r="A95" s="1" t="s">
        <v>81</v>
      </c>
      <c r="B95" s="8">
        <v>2500</v>
      </c>
      <c r="C95" s="8">
        <v>2500</v>
      </c>
      <c r="D95" s="8">
        <v>2500</v>
      </c>
      <c r="E95" s="8">
        <v>2500</v>
      </c>
      <c r="F95" s="28" t="s">
        <v>149</v>
      </c>
    </row>
    <row r="96" spans="1:6" ht="12.75">
      <c r="A96" s="1" t="s">
        <v>82</v>
      </c>
      <c r="B96" s="8">
        <v>3000</v>
      </c>
      <c r="C96" s="8">
        <v>3000</v>
      </c>
      <c r="D96" s="8">
        <v>3000</v>
      </c>
      <c r="E96" s="8">
        <v>3000</v>
      </c>
      <c r="F96" s="28" t="s">
        <v>150</v>
      </c>
    </row>
    <row r="97" spans="1:6" ht="12.75">
      <c r="A97" s="1" t="s">
        <v>83</v>
      </c>
      <c r="B97" s="8">
        <v>10000</v>
      </c>
      <c r="C97" s="8">
        <v>10000</v>
      </c>
      <c r="D97" s="8">
        <v>10000</v>
      </c>
      <c r="E97" s="8">
        <v>10000</v>
      </c>
      <c r="F97" s="28" t="s">
        <v>156</v>
      </c>
    </row>
    <row r="98" spans="1:6" ht="12.75">
      <c r="A98" s="1" t="s">
        <v>84</v>
      </c>
      <c r="B98" s="8">
        <v>2500</v>
      </c>
      <c r="C98" s="8">
        <v>2500</v>
      </c>
      <c r="D98" s="8">
        <v>2500</v>
      </c>
      <c r="E98" s="8">
        <v>2500</v>
      </c>
      <c r="F98" s="28" t="s">
        <v>155</v>
      </c>
    </row>
    <row r="99" spans="1:6" ht="12.75">
      <c r="A99" s="1" t="s">
        <v>85</v>
      </c>
      <c r="B99" s="8">
        <v>2100</v>
      </c>
      <c r="C99" s="8">
        <v>2100</v>
      </c>
      <c r="D99" s="8">
        <v>2100</v>
      </c>
      <c r="E99" s="8">
        <v>2100</v>
      </c>
      <c r="F99" s="28" t="s">
        <v>154</v>
      </c>
    </row>
    <row r="100" spans="1:6" ht="12.75">
      <c r="A100" s="1" t="s">
        <v>86</v>
      </c>
      <c r="B100" s="8">
        <v>5000</v>
      </c>
      <c r="C100" s="8">
        <v>5000</v>
      </c>
      <c r="D100" s="8">
        <v>5000</v>
      </c>
      <c r="E100" s="8">
        <v>5000</v>
      </c>
      <c r="F100" s="28" t="s">
        <v>153</v>
      </c>
    </row>
    <row r="101" spans="1:6" ht="12.75">
      <c r="A101" s="1" t="s">
        <v>87</v>
      </c>
      <c r="B101" s="8">
        <v>0</v>
      </c>
      <c r="C101" s="8">
        <v>0</v>
      </c>
      <c r="D101" s="8">
        <v>0</v>
      </c>
      <c r="E101" s="8">
        <v>0</v>
      </c>
      <c r="F101" s="28" t="s">
        <v>152</v>
      </c>
    </row>
    <row r="102" spans="1:6" ht="12.75">
      <c r="A102" s="1" t="s">
        <v>88</v>
      </c>
      <c r="B102" s="8">
        <v>500</v>
      </c>
      <c r="C102" s="8">
        <v>500</v>
      </c>
      <c r="D102" s="8">
        <v>500</v>
      </c>
      <c r="E102" s="8">
        <v>500</v>
      </c>
      <c r="F102" s="28" t="s">
        <v>151</v>
      </c>
    </row>
    <row r="103" spans="1:6" ht="12.75">
      <c r="A103" s="1" t="s">
        <v>89</v>
      </c>
      <c r="B103" s="8">
        <v>25000</v>
      </c>
      <c r="C103" s="8">
        <v>25000</v>
      </c>
      <c r="D103" s="8">
        <v>25000</v>
      </c>
      <c r="E103" s="8">
        <v>25000</v>
      </c>
      <c r="F103" s="28" t="s">
        <v>157</v>
      </c>
    </row>
    <row r="104" spans="1:6" ht="12.75">
      <c r="A104" s="1" t="s">
        <v>90</v>
      </c>
      <c r="B104" s="8">
        <v>5000</v>
      </c>
      <c r="C104" s="8">
        <v>5000</v>
      </c>
      <c r="D104" s="8">
        <v>5000</v>
      </c>
      <c r="E104" s="8">
        <v>5000</v>
      </c>
      <c r="F104" s="28" t="s">
        <v>158</v>
      </c>
    </row>
    <row r="105" spans="1:6" ht="12.75">
      <c r="A105" s="1" t="s">
        <v>91</v>
      </c>
      <c r="B105" s="8">
        <v>3000</v>
      </c>
      <c r="C105" s="8">
        <v>3000</v>
      </c>
      <c r="D105" s="8">
        <v>3000</v>
      </c>
      <c r="E105" s="8">
        <v>3000</v>
      </c>
      <c r="F105" s="28" t="s">
        <v>159</v>
      </c>
    </row>
    <row r="106" spans="1:6" ht="12" customHeight="1">
      <c r="A106" s="1" t="s">
        <v>92</v>
      </c>
      <c r="B106" s="8">
        <v>1000</v>
      </c>
      <c r="C106" s="8">
        <v>1000</v>
      </c>
      <c r="D106" s="8">
        <v>1000</v>
      </c>
      <c r="E106" s="8">
        <v>1000</v>
      </c>
      <c r="F106" s="28" t="s">
        <v>160</v>
      </c>
    </row>
    <row r="107" spans="1:6" ht="12.75" customHeight="1">
      <c r="A107" s="1" t="s">
        <v>93</v>
      </c>
      <c r="B107" s="8">
        <v>8000</v>
      </c>
      <c r="C107" s="8">
        <v>8000</v>
      </c>
      <c r="D107" s="8">
        <v>8000</v>
      </c>
      <c r="E107" s="8">
        <v>8000</v>
      </c>
      <c r="F107" s="28" t="s">
        <v>161</v>
      </c>
    </row>
    <row r="108" spans="1:6" ht="13.5" customHeight="1">
      <c r="A108" s="1" t="s">
        <v>94</v>
      </c>
      <c r="B108" s="8">
        <v>20000</v>
      </c>
      <c r="C108" s="8">
        <v>20000</v>
      </c>
      <c r="D108" s="8">
        <v>20000</v>
      </c>
      <c r="E108" s="8">
        <v>20000</v>
      </c>
      <c r="F108" s="28" t="s">
        <v>162</v>
      </c>
    </row>
    <row r="109" spans="1:5" ht="12.75">
      <c r="A109" s="11"/>
      <c r="B109" s="8"/>
      <c r="C109" s="8"/>
      <c r="D109" s="8"/>
      <c r="E109" s="8"/>
    </row>
    <row r="110" spans="1:6" ht="12" customHeight="1">
      <c r="A110" s="11" t="s">
        <v>95</v>
      </c>
      <c r="B110" s="8">
        <f>SUM(B79:B108)</f>
        <v>190865</v>
      </c>
      <c r="C110" s="8">
        <f>SUM(C79:C108)</f>
        <v>180730</v>
      </c>
      <c r="D110" s="8">
        <f>SUM(D79:D108)</f>
        <v>176008.75</v>
      </c>
      <c r="E110" s="8">
        <f>SUM(E79:E108)</f>
        <v>171254.25</v>
      </c>
      <c r="F110" s="28" t="s">
        <v>123</v>
      </c>
    </row>
    <row r="111" spans="1:6" ht="12.75">
      <c r="A111" s="11" t="s">
        <v>96</v>
      </c>
      <c r="B111" s="8">
        <f>+B76-B110</f>
        <v>62005</v>
      </c>
      <c r="C111" s="8">
        <f>+C76-C110</f>
        <v>74640</v>
      </c>
      <c r="D111" s="8">
        <f>+D76-D110</f>
        <v>79361.25</v>
      </c>
      <c r="E111" s="8">
        <f>+E76-E110</f>
        <v>84115.75</v>
      </c>
      <c r="F111" s="28" t="s">
        <v>123</v>
      </c>
    </row>
    <row r="112" spans="1:5" ht="12.75">
      <c r="A112" s="11" t="s">
        <v>97</v>
      </c>
      <c r="B112" s="8">
        <v>0</v>
      </c>
      <c r="C112" s="8">
        <f>+C111-B111</f>
        <v>12635</v>
      </c>
      <c r="D112" s="8">
        <f>+D111-B111</f>
        <v>17356.25</v>
      </c>
      <c r="E112" s="8">
        <f>+E111-B111</f>
        <v>22110.75</v>
      </c>
    </row>
    <row r="113" spans="1:5" ht="12.75">
      <c r="A113" s="1"/>
      <c r="B113" s="8"/>
      <c r="C113" s="8"/>
      <c r="D113" s="8"/>
      <c r="E113" s="8"/>
    </row>
    <row r="114" spans="1:5" ht="12.75">
      <c r="A114" s="1"/>
      <c r="B114" s="8"/>
      <c r="C114" s="8"/>
      <c r="D114" s="8"/>
      <c r="E114" s="8"/>
    </row>
    <row r="115" spans="1:5" ht="12.75">
      <c r="A115" s="1"/>
      <c r="B115" s="8"/>
      <c r="C115" s="8"/>
      <c r="D115" s="8"/>
      <c r="E115" s="8"/>
    </row>
    <row r="116" spans="1:5" ht="12.75">
      <c r="A116" s="1"/>
      <c r="B116" s="8"/>
      <c r="C116" s="8"/>
      <c r="D116" s="8"/>
      <c r="E116" s="8"/>
    </row>
    <row r="117" spans="1:5" ht="12.75">
      <c r="A117" s="1"/>
      <c r="B117" s="8"/>
      <c r="C117" s="8"/>
      <c r="D117" s="8"/>
      <c r="E117" s="8"/>
    </row>
    <row r="118" spans="1:5" ht="12.75">
      <c r="A118" s="1" t="s">
        <v>0</v>
      </c>
      <c r="B118" s="8"/>
      <c r="C118" s="8"/>
      <c r="D118" s="8"/>
      <c r="E118" s="8"/>
    </row>
    <row r="119" spans="1:5" ht="12.75">
      <c r="A119" s="1"/>
      <c r="B119" s="8"/>
      <c r="C119" s="8"/>
      <c r="D119" s="8"/>
      <c r="E119" s="8"/>
    </row>
    <row r="120" spans="1:5" ht="12.75">
      <c r="A120" s="1"/>
      <c r="B120" s="8"/>
      <c r="C120" s="8"/>
      <c r="D120" s="8"/>
      <c r="E120" s="8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ht="12.75">
      <c r="A126" s="25"/>
    </row>
    <row r="131" ht="12.75">
      <c r="C131" s="26"/>
    </row>
    <row r="134" ht="12.75">
      <c r="A134" s="25"/>
    </row>
    <row r="137" ht="12.75">
      <c r="C137" s="26"/>
    </row>
  </sheetData>
  <printOptions/>
  <pageMargins left="0.32" right="0.29" top="0.5" bottom="0.5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Jim Leverich</cp:lastModifiedBy>
  <cp:lastPrinted>1998-11-25T12:46:53Z</cp:lastPrinted>
  <dcterms:created xsi:type="dcterms:W3CDTF">1996-09-09T16:40:14Z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