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92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<sst xmlns="http://schemas.openxmlformats.org/spreadsheetml/2006/main" count="56" uniqueCount="53">
  <si>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Alfalfa</t>
  </si>
  <si>
    <t>Species</t>
  </si>
  <si>
    <t>seeds/lb</t>
  </si>
  <si>
    <t>seeds/sq ft</t>
  </si>
  <si>
    <t>Tall Fescue</t>
  </si>
  <si>
    <t>Orchardgrass</t>
  </si>
  <si>
    <t>Smooth Bromegrass</t>
  </si>
  <si>
    <t>Timothy</t>
  </si>
  <si>
    <t>Red clover</t>
  </si>
  <si>
    <t xml:space="preserve">Reed canarygrass </t>
  </si>
  <si>
    <t>% legume</t>
  </si>
  <si>
    <t>% grass</t>
  </si>
  <si>
    <t>Ryegrass, Italian</t>
  </si>
  <si>
    <t>Ryegrass, Perennial</t>
  </si>
  <si>
    <t>Bluegrass, Kentucky</t>
  </si>
  <si>
    <t>Grasses</t>
  </si>
  <si>
    <t>Legumes</t>
  </si>
  <si>
    <t>Rate Calculator</t>
  </si>
  <si>
    <t>Meadow Fescue</t>
  </si>
  <si>
    <t>Birdsfoot trefoil</t>
  </si>
  <si>
    <t>Enter intended seeding rate (lbs/acre) and seed cost ($/lb) in yellow areas</t>
  </si>
  <si>
    <t>White clover, intermediate</t>
  </si>
  <si>
    <t>Total Seed Cost per Acre</t>
  </si>
  <si>
    <t>% of Recommended Seeding Rate</t>
  </si>
  <si>
    <t>Ladino clover</t>
  </si>
  <si>
    <t>Hay and Pasture Seeding</t>
  </si>
  <si>
    <r>
      <t xml:space="preserve">* </t>
    </r>
    <r>
      <rPr>
        <sz val="10"/>
        <rFont val="Comic Sans MS"/>
        <family val="4"/>
      </rPr>
      <t>Enter actual % Germination and % Purity from Seed Tag if known</t>
    </r>
  </si>
  <si>
    <r>
      <t>Total Number of Seeds per Sq Ft</t>
    </r>
    <r>
      <rPr>
        <b/>
        <vertAlign val="superscript"/>
        <sz val="10"/>
        <rFont val="Arial"/>
        <family val="2"/>
      </rPr>
      <t>**</t>
    </r>
  </si>
  <si>
    <t>good stand.  Rates up to 150 seeds/sq ft will give faster initial</t>
  </si>
  <si>
    <r>
      <t>**</t>
    </r>
    <r>
      <rPr>
        <sz val="10"/>
        <rFont val="Arial"/>
        <family val="2"/>
      </rPr>
      <t xml:space="preserve"> 50 to 75 seeds per square foot are usually adequate for</t>
    </r>
  </si>
  <si>
    <t>Actual Pure Live Seed Cost</t>
  </si>
  <si>
    <t>Composition</t>
  </si>
  <si>
    <t>based on seed number</t>
  </si>
  <si>
    <t>current retail prices as of 1/12/09</t>
  </si>
  <si>
    <t>Seed Weight</t>
  </si>
  <si>
    <t>Seeding Rate</t>
  </si>
  <si>
    <t>lb/a</t>
  </si>
  <si>
    <t>Purity</t>
  </si>
  <si>
    <t>Retail Seed Cost</t>
  </si>
  <si>
    <t>$/pound</t>
  </si>
  <si>
    <t>%</t>
  </si>
  <si>
    <t>Recommended Seeding Rate</t>
  </si>
  <si>
    <t>in mixtures</t>
  </si>
  <si>
    <t>in pure stands</t>
  </si>
  <si>
    <t>Seed Density</t>
  </si>
  <si>
    <t>Germination</t>
  </si>
  <si>
    <t>lb/lb</t>
  </si>
  <si>
    <t>1 if mixed seeding, 2 if solo seeding</t>
  </si>
  <si>
    <t>solo/mixture seeding</t>
  </si>
  <si>
    <t>Species % of  mixture by weight</t>
  </si>
  <si>
    <t>Kura clover</t>
  </si>
  <si>
    <t>excessive competition and poor establishment for some species.</t>
  </si>
  <si>
    <t xml:space="preserve">ground cover but no more yield.  Numbers above 75 may result in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</si>
</sst>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Cooper Black"/>
      <family val="1"/>
    </font>
    <font>
      <sz val="10"/>
      <name val="Comic Sans MS"/>
      <family val="4"/>
    </font>
    <font>
      <sz val="10"/>
      <name val="Arial Narrow"/>
      <family val="2"/>
    </font>
    <font>
      <b/>
      <vertAlign val="superscript"/>
      <sz val="10"/>
      <name val="Arial"/>
      <family val="2"/>
    </font>
    <font>
      <vertAlign val="superscript"/>
      <sz val="10"/>
      <name val="Comic Sans MS"/>
      <family val="4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locked="0"/>
    </xf>
    <xf numFmtId="165" fontId="0" fillId="33" borderId="0" xfId="0" applyNumberFormat="1" applyFont="1" applyFill="1" applyAlignment="1" applyProtection="1">
      <alignment horizontal="center" wrapText="1"/>
      <protection locked="0"/>
    </xf>
    <xf numFmtId="165" fontId="0" fillId="33" borderId="0" xfId="0" applyNumberFormat="1" applyFill="1" applyAlignment="1" applyProtection="1">
      <alignment horizontal="center" wrapText="1"/>
      <protection locked="0"/>
    </xf>
    <xf numFmtId="165" fontId="0" fillId="0" borderId="0" xfId="0" applyNumberFormat="1" applyFont="1" applyAlignment="1" applyProtection="1">
      <alignment/>
      <protection locked="0"/>
    </xf>
    <xf numFmtId="165" fontId="2" fillId="34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" fontId="0" fillId="34" borderId="0" xfId="0" applyNumberFormat="1" applyFill="1" applyAlignment="1" applyProtection="1">
      <alignment horizontal="center"/>
      <protection/>
    </xf>
    <xf numFmtId="1" fontId="2" fillId="34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 locked="0"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Alignment="1" applyProtection="1">
      <alignment/>
      <protection/>
    </xf>
    <xf numFmtId="165" fontId="0" fillId="35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2</xdr:col>
      <xdr:colOff>590550</xdr:colOff>
      <xdr:row>4</xdr:row>
      <xdr:rowOff>200025</xdr:rowOff>
    </xdr:to>
    <xdr:pic>
      <xdr:nvPicPr>
        <xdr:cNvPr id="1" name="Picture 1" descr="logoidblk for 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tabSelected="1" zoomScalePageLayoutView="0" workbookViewId="0" topLeftCell="A14">
      <selection activeCell="E28" sqref="E28"/>
    </sheetView>
  </sheetViews>
  <sheetFormatPr defaultColWidth="9.140625" defaultRowHeight="12.75"/>
  <cols>
    <col min="1" max="1" width="4.57421875" style="3" customWidth="1"/>
    <col min="2" max="2" width="22.140625" style="3" customWidth="1"/>
    <col min="3" max="3" width="9.421875" style="3" customWidth="1"/>
    <col min="4" max="4" width="9.7109375" style="1" customWidth="1"/>
    <col min="5" max="5" width="13.140625" style="1" customWidth="1"/>
    <col min="6" max="6" width="11.421875" style="1" customWidth="1"/>
    <col min="7" max="7" width="10.57421875" style="29" customWidth="1"/>
    <col min="8" max="8" width="10.00390625" style="3" customWidth="1"/>
    <col min="9" max="9" width="9.57421875" style="1" customWidth="1"/>
    <col min="10" max="10" width="12.57421875" style="3" customWidth="1"/>
    <col min="11" max="12" width="8.7109375" style="3" customWidth="1"/>
    <col min="13" max="13" width="9.00390625" style="0" customWidth="1"/>
    <col min="15" max="16384" width="9.140625" style="3" customWidth="1"/>
  </cols>
  <sheetData>
    <row r="2" ht="12.75"/>
    <row r="3" spans="5:10" ht="18">
      <c r="E3" s="7" t="s">
        <v>25</v>
      </c>
      <c r="J3" s="8"/>
    </row>
    <row r="4" spans="5:10" ht="7.5" customHeight="1">
      <c r="E4" s="9"/>
      <c r="J4" s="8"/>
    </row>
    <row r="5" spans="5:12" ht="18">
      <c r="E5" s="7" t="s">
        <v>17</v>
      </c>
      <c r="L5" s="10"/>
    </row>
    <row r="6" spans="9:15" ht="12.75">
      <c r="I6" s="2" t="s">
        <v>48</v>
      </c>
      <c r="L6" s="10"/>
      <c r="O6" s="47"/>
    </row>
    <row r="7" spans="2:12" ht="15">
      <c r="B7" s="11" t="s">
        <v>20</v>
      </c>
      <c r="I7" s="16">
        <v>1</v>
      </c>
      <c r="J7" s="11" t="s">
        <v>47</v>
      </c>
      <c r="L7" s="10"/>
    </row>
    <row r="8" spans="2:9" ht="16.5">
      <c r="B8" s="37" t="s">
        <v>26</v>
      </c>
      <c r="I8" s="29"/>
    </row>
    <row r="9" spans="1:14" ht="53.25" customHeight="1" thickBot="1">
      <c r="A9" s="45"/>
      <c r="B9" s="51" t="s">
        <v>1</v>
      </c>
      <c r="C9" s="12" t="s">
        <v>35</v>
      </c>
      <c r="D9" s="12" t="s">
        <v>45</v>
      </c>
      <c r="E9" s="12" t="s">
        <v>37</v>
      </c>
      <c r="F9" s="12" t="s">
        <v>38</v>
      </c>
      <c r="G9" s="52" t="s">
        <v>30</v>
      </c>
      <c r="H9" s="19" t="s">
        <v>49</v>
      </c>
      <c r="I9" s="12" t="s">
        <v>44</v>
      </c>
      <c r="J9" s="20" t="s">
        <v>23</v>
      </c>
      <c r="K9" s="60" t="s">
        <v>41</v>
      </c>
      <c r="L9" s="61"/>
      <c r="M9" s="12" t="s">
        <v>34</v>
      </c>
      <c r="N9" s="3"/>
    </row>
    <row r="10" spans="1:14" ht="24.75" customHeight="1" thickTop="1">
      <c r="A10" s="46"/>
      <c r="B10" s="47"/>
      <c r="C10" s="44" t="s">
        <v>36</v>
      </c>
      <c r="D10" s="44" t="s">
        <v>40</v>
      </c>
      <c r="E10" s="44" t="s">
        <v>40</v>
      </c>
      <c r="F10" s="44" t="s">
        <v>39</v>
      </c>
      <c r="G10" s="53" t="s">
        <v>39</v>
      </c>
      <c r="H10" s="50" t="s">
        <v>46</v>
      </c>
      <c r="I10" s="49" t="s">
        <v>3</v>
      </c>
      <c r="J10" s="50" t="s">
        <v>40</v>
      </c>
      <c r="K10" s="48" t="s">
        <v>42</v>
      </c>
      <c r="L10" s="48" t="s">
        <v>43</v>
      </c>
      <c r="M10" s="49" t="s">
        <v>2</v>
      </c>
      <c r="N10" s="3"/>
    </row>
    <row r="11" spans="1:14" ht="12.75">
      <c r="A11" s="22" t="s">
        <v>15</v>
      </c>
      <c r="B11" s="22"/>
      <c r="C11" s="13"/>
      <c r="D11" s="13"/>
      <c r="E11" s="13"/>
      <c r="F11" s="29"/>
      <c r="G11" s="54"/>
      <c r="H11" s="21"/>
      <c r="I11" s="22"/>
      <c r="J11" s="23"/>
      <c r="K11" s="23"/>
      <c r="L11" s="23"/>
      <c r="M11" s="22"/>
      <c r="N11" s="3"/>
    </row>
    <row r="12" spans="1:13" s="14" customFormat="1" ht="12.75">
      <c r="A12" s="38"/>
      <c r="B12" s="38" t="s">
        <v>14</v>
      </c>
      <c r="C12" s="15"/>
      <c r="D12" s="15">
        <v>90</v>
      </c>
      <c r="E12" s="15">
        <v>98</v>
      </c>
      <c r="F12" s="30">
        <v>3.5</v>
      </c>
      <c r="G12" s="55">
        <f>F12/D12/E12*10000</f>
        <v>3.9682539682539684</v>
      </c>
      <c r="H12" s="5">
        <f aca="true" t="shared" si="0" ref="H12:H20">IF(ISBLANK(C12),0,C12/SUM(C$12:C$27)*100)</f>
        <v>0</v>
      </c>
      <c r="I12" s="6">
        <f aca="true" t="shared" si="1" ref="I12:I20">M12/43560*C12*D12*E12/10000</f>
        <v>0</v>
      </c>
      <c r="J12" s="5">
        <f aca="true" t="shared" si="2" ref="J12:J20">IF($I$7=1,C12*D12*E12/K12/100,C12*D12*E12/L12/100)</f>
        <v>0</v>
      </c>
      <c r="K12" s="25">
        <v>10</v>
      </c>
      <c r="L12" s="25">
        <v>15</v>
      </c>
      <c r="M12" s="41">
        <v>2200000</v>
      </c>
    </row>
    <row r="13" spans="1:13" s="14" customFormat="1" ht="12.75">
      <c r="A13" s="38"/>
      <c r="B13" s="38" t="s">
        <v>18</v>
      </c>
      <c r="C13" s="15"/>
      <c r="D13" s="15">
        <v>90</v>
      </c>
      <c r="E13" s="15">
        <v>98</v>
      </c>
      <c r="F13" s="30">
        <v>2.6</v>
      </c>
      <c r="G13" s="55">
        <f aca="true" t="shared" si="3" ref="G13:G20">F13/D13/E13*10000</f>
        <v>2.9478458049886624</v>
      </c>
      <c r="H13" s="5">
        <f t="shared" si="0"/>
        <v>0</v>
      </c>
      <c r="I13" s="6">
        <f t="shared" si="1"/>
        <v>0</v>
      </c>
      <c r="J13" s="5">
        <f t="shared" si="2"/>
        <v>0</v>
      </c>
      <c r="K13" s="25">
        <v>6</v>
      </c>
      <c r="L13" s="25">
        <v>15</v>
      </c>
      <c r="M13" s="41">
        <v>226000</v>
      </c>
    </row>
    <row r="14" spans="1:14" ht="12.75">
      <c r="A14" s="23"/>
      <c r="B14" s="23" t="s">
        <v>5</v>
      </c>
      <c r="C14" s="16"/>
      <c r="D14" s="15">
        <v>90</v>
      </c>
      <c r="E14" s="15">
        <v>98</v>
      </c>
      <c r="F14" s="31">
        <v>4.2</v>
      </c>
      <c r="G14" s="55">
        <f t="shared" si="3"/>
        <v>4.761904761904762</v>
      </c>
      <c r="H14" s="5">
        <f t="shared" si="0"/>
        <v>0</v>
      </c>
      <c r="I14" s="6">
        <f t="shared" si="1"/>
        <v>0</v>
      </c>
      <c r="J14" s="5">
        <f t="shared" si="2"/>
        <v>0</v>
      </c>
      <c r="K14" s="34">
        <v>4</v>
      </c>
      <c r="L14" s="34">
        <v>10</v>
      </c>
      <c r="M14" s="42">
        <v>600000</v>
      </c>
      <c r="N14" s="3"/>
    </row>
    <row r="15" spans="1:14" ht="12.75">
      <c r="A15" s="23"/>
      <c r="B15" s="23" t="s">
        <v>9</v>
      </c>
      <c r="C15" s="16"/>
      <c r="D15" s="15">
        <v>90</v>
      </c>
      <c r="E15" s="15">
        <v>98</v>
      </c>
      <c r="F15" s="31">
        <v>3.9</v>
      </c>
      <c r="G15" s="55">
        <f t="shared" si="3"/>
        <v>4.421768707482993</v>
      </c>
      <c r="H15" s="5">
        <f t="shared" si="0"/>
        <v>0</v>
      </c>
      <c r="I15" s="6">
        <f t="shared" si="1"/>
        <v>0</v>
      </c>
      <c r="J15" s="5">
        <f t="shared" si="2"/>
        <v>0</v>
      </c>
      <c r="K15" s="34">
        <v>5</v>
      </c>
      <c r="L15" s="34">
        <v>6</v>
      </c>
      <c r="M15" s="42">
        <v>526000</v>
      </c>
      <c r="N15" s="3"/>
    </row>
    <row r="16" spans="1:14" ht="12.75">
      <c r="A16" s="23"/>
      <c r="B16" s="23" t="s">
        <v>12</v>
      </c>
      <c r="C16" s="16"/>
      <c r="D16" s="15">
        <v>90</v>
      </c>
      <c r="E16" s="15">
        <v>98</v>
      </c>
      <c r="F16" s="31">
        <v>1.3</v>
      </c>
      <c r="G16" s="55">
        <f t="shared" si="3"/>
        <v>1.4739229024943312</v>
      </c>
      <c r="H16" s="5">
        <f t="shared" si="0"/>
        <v>0</v>
      </c>
      <c r="I16" s="6">
        <f t="shared" si="1"/>
        <v>0</v>
      </c>
      <c r="J16" s="5">
        <f t="shared" si="2"/>
        <v>0</v>
      </c>
      <c r="K16" s="34">
        <v>4</v>
      </c>
      <c r="L16" s="34">
        <v>20</v>
      </c>
      <c r="M16" s="42">
        <v>270000</v>
      </c>
      <c r="N16" s="3"/>
    </row>
    <row r="17" spans="1:14" ht="12.75">
      <c r="A17" s="23"/>
      <c r="B17" s="23" t="s">
        <v>13</v>
      </c>
      <c r="C17" s="16"/>
      <c r="D17" s="15">
        <v>90</v>
      </c>
      <c r="E17" s="15">
        <v>98</v>
      </c>
      <c r="F17" s="31">
        <v>2.6</v>
      </c>
      <c r="G17" s="55">
        <f t="shared" si="3"/>
        <v>2.9478458049886624</v>
      </c>
      <c r="H17" s="5">
        <f t="shared" si="0"/>
        <v>0</v>
      </c>
      <c r="I17" s="6">
        <f t="shared" si="1"/>
        <v>0</v>
      </c>
      <c r="J17" s="5">
        <f t="shared" si="2"/>
        <v>0</v>
      </c>
      <c r="K17" s="34">
        <v>4</v>
      </c>
      <c r="L17" s="34">
        <v>20</v>
      </c>
      <c r="M17" s="42">
        <v>230000</v>
      </c>
      <c r="N17" s="3"/>
    </row>
    <row r="18" spans="1:14" ht="12.75">
      <c r="A18" s="23"/>
      <c r="B18" s="23" t="s">
        <v>6</v>
      </c>
      <c r="C18" s="16"/>
      <c r="D18" s="15">
        <v>90</v>
      </c>
      <c r="E18" s="15">
        <v>98</v>
      </c>
      <c r="F18" s="31">
        <v>2.6</v>
      </c>
      <c r="G18" s="55">
        <f t="shared" si="3"/>
        <v>2.9478458049886624</v>
      </c>
      <c r="H18" s="5">
        <f t="shared" si="0"/>
        <v>0</v>
      </c>
      <c r="I18" s="6">
        <f t="shared" si="1"/>
        <v>0</v>
      </c>
      <c r="J18" s="5">
        <f t="shared" si="2"/>
        <v>0</v>
      </c>
      <c r="K18" s="34">
        <v>6</v>
      </c>
      <c r="L18" s="34">
        <v>16</v>
      </c>
      <c r="M18" s="42">
        <v>136000</v>
      </c>
      <c r="N18" s="3"/>
    </row>
    <row r="19" spans="1:14" ht="12.75">
      <c r="A19" s="23"/>
      <c r="B19" s="23" t="s">
        <v>4</v>
      </c>
      <c r="C19" s="16"/>
      <c r="D19" s="15">
        <v>90</v>
      </c>
      <c r="E19" s="15">
        <v>98</v>
      </c>
      <c r="F19" s="31">
        <v>1.2</v>
      </c>
      <c r="G19" s="55">
        <f t="shared" si="3"/>
        <v>1.3605442176870748</v>
      </c>
      <c r="H19" s="5">
        <f t="shared" si="0"/>
        <v>0</v>
      </c>
      <c r="I19" s="6">
        <f t="shared" si="1"/>
        <v>0</v>
      </c>
      <c r="J19" s="5">
        <f t="shared" si="2"/>
        <v>0</v>
      </c>
      <c r="K19" s="34">
        <v>4</v>
      </c>
      <c r="L19" s="34">
        <v>15</v>
      </c>
      <c r="M19" s="42">
        <v>190000</v>
      </c>
      <c r="N19" s="3"/>
    </row>
    <row r="20" spans="1:14" ht="12.75">
      <c r="A20" s="23"/>
      <c r="B20" s="23" t="s">
        <v>7</v>
      </c>
      <c r="C20" s="16"/>
      <c r="D20" s="15">
        <v>90</v>
      </c>
      <c r="E20" s="15">
        <v>98</v>
      </c>
      <c r="F20" s="31">
        <v>1.6</v>
      </c>
      <c r="G20" s="55">
        <f t="shared" si="3"/>
        <v>1.8140589569160999</v>
      </c>
      <c r="H20" s="5">
        <f t="shared" si="0"/>
        <v>0</v>
      </c>
      <c r="I20" s="6">
        <f t="shared" si="1"/>
        <v>0</v>
      </c>
      <c r="J20" s="5">
        <f t="shared" si="2"/>
        <v>0</v>
      </c>
      <c r="K20" s="34">
        <v>4</v>
      </c>
      <c r="L20" s="34">
        <v>8</v>
      </c>
      <c r="M20" s="42">
        <v>1234000</v>
      </c>
      <c r="N20" s="3"/>
    </row>
    <row r="21" spans="1:14" ht="12.75">
      <c r="A21" s="23"/>
      <c r="B21" s="23"/>
      <c r="C21" s="1"/>
      <c r="F21" s="32"/>
      <c r="G21" s="6"/>
      <c r="H21" s="6"/>
      <c r="I21" s="6"/>
      <c r="J21" s="6"/>
      <c r="K21" s="34"/>
      <c r="L21" s="34"/>
      <c r="M21" s="23"/>
      <c r="N21" s="3"/>
    </row>
    <row r="22" spans="1:14" ht="12.75">
      <c r="A22" s="22" t="s">
        <v>16</v>
      </c>
      <c r="B22" s="23"/>
      <c r="C22" s="1"/>
      <c r="F22" s="32"/>
      <c r="G22" s="6"/>
      <c r="H22" s="6"/>
      <c r="I22" s="6"/>
      <c r="J22" s="6"/>
      <c r="K22" s="34"/>
      <c r="L22" s="34"/>
      <c r="M22" s="23"/>
      <c r="N22" s="3"/>
    </row>
    <row r="23" spans="1:14" ht="12.75">
      <c r="A23" s="23"/>
      <c r="B23" s="23" t="s">
        <v>0</v>
      </c>
      <c r="C23" s="15"/>
      <c r="D23" s="15">
        <v>95</v>
      </c>
      <c r="E23" s="15">
        <v>98</v>
      </c>
      <c r="F23" s="31">
        <v>4.6</v>
      </c>
      <c r="G23" s="55">
        <f aca="true" t="shared" si="4" ref="G23:G28">F23/D23/E23*10000</f>
        <v>4.940923737916218</v>
      </c>
      <c r="H23" s="5">
        <f aca="true" t="shared" si="5" ref="H23:H28">IF(ISBLANK(C23),0,C23/SUM(C$12:C$27)*100)</f>
        <v>0</v>
      </c>
      <c r="I23" s="6">
        <f aca="true" t="shared" si="6" ref="I23:I28">M23/43560*C23*D23*E23/10000</f>
        <v>0</v>
      </c>
      <c r="J23" s="5">
        <f aca="true" t="shared" si="7" ref="J23:J28">IF($I$7=1,C23*D23*E23/K23/100,C23*D23*E23/L23/100)</f>
        <v>0</v>
      </c>
      <c r="K23" s="34">
        <v>8</v>
      </c>
      <c r="L23" s="34">
        <v>12</v>
      </c>
      <c r="M23" s="42">
        <v>220000</v>
      </c>
      <c r="N23" s="3"/>
    </row>
    <row r="24" spans="1:14" ht="12.75">
      <c r="A24" s="23"/>
      <c r="B24" s="23" t="s">
        <v>19</v>
      </c>
      <c r="C24" s="18"/>
      <c r="D24" s="15">
        <v>90</v>
      </c>
      <c r="E24" s="15">
        <v>98</v>
      </c>
      <c r="F24" s="31">
        <v>5.4</v>
      </c>
      <c r="G24" s="55">
        <f t="shared" si="4"/>
        <v>6.122448979591837</v>
      </c>
      <c r="H24" s="5">
        <f t="shared" si="5"/>
        <v>0</v>
      </c>
      <c r="I24" s="6">
        <f t="shared" si="6"/>
        <v>0</v>
      </c>
      <c r="J24" s="5">
        <f t="shared" si="7"/>
        <v>0</v>
      </c>
      <c r="K24" s="34">
        <v>6</v>
      </c>
      <c r="L24" s="34">
        <v>8</v>
      </c>
      <c r="M24" s="42">
        <v>372000</v>
      </c>
      <c r="N24" s="3"/>
    </row>
    <row r="25" spans="1:14" ht="12.75">
      <c r="A25" s="23"/>
      <c r="B25" s="23" t="s">
        <v>24</v>
      </c>
      <c r="C25" s="18"/>
      <c r="D25" s="15">
        <v>90</v>
      </c>
      <c r="E25" s="15">
        <v>98</v>
      </c>
      <c r="F25" s="31">
        <v>5.3</v>
      </c>
      <c r="G25" s="55">
        <f t="shared" si="4"/>
        <v>6.00907029478458</v>
      </c>
      <c r="H25" s="5">
        <f t="shared" si="5"/>
        <v>0</v>
      </c>
      <c r="I25" s="6">
        <f t="shared" si="6"/>
        <v>0</v>
      </c>
      <c r="J25" s="5">
        <f t="shared" si="7"/>
        <v>0</v>
      </c>
      <c r="K25" s="34">
        <v>6</v>
      </c>
      <c r="L25" s="34">
        <v>5</v>
      </c>
      <c r="M25" s="42">
        <v>784000</v>
      </c>
      <c r="N25" s="3"/>
    </row>
    <row r="26" spans="1:14" ht="12.75">
      <c r="A26" s="23"/>
      <c r="B26" s="23" t="s">
        <v>8</v>
      </c>
      <c r="C26" s="16"/>
      <c r="D26" s="15">
        <v>90</v>
      </c>
      <c r="E26" s="15">
        <v>98</v>
      </c>
      <c r="F26" s="31">
        <v>3.6</v>
      </c>
      <c r="G26" s="55">
        <f t="shared" si="4"/>
        <v>4.081632653061225</v>
      </c>
      <c r="H26" s="5">
        <f t="shared" si="5"/>
        <v>0</v>
      </c>
      <c r="I26" s="6">
        <f t="shared" si="6"/>
        <v>0</v>
      </c>
      <c r="J26" s="5">
        <f t="shared" si="7"/>
        <v>0</v>
      </c>
      <c r="K26" s="34">
        <v>8</v>
      </c>
      <c r="L26" s="34">
        <v>10</v>
      </c>
      <c r="M26" s="42">
        <v>252000</v>
      </c>
      <c r="N26" s="3"/>
    </row>
    <row r="27" spans="1:14" ht="12.75">
      <c r="A27" s="23"/>
      <c r="B27" s="23" t="s">
        <v>21</v>
      </c>
      <c r="C27" s="16"/>
      <c r="D27" s="15">
        <v>90</v>
      </c>
      <c r="E27" s="15">
        <v>98</v>
      </c>
      <c r="F27" s="31">
        <v>5.2</v>
      </c>
      <c r="G27" s="55">
        <f t="shared" si="4"/>
        <v>5.895691609977325</v>
      </c>
      <c r="H27" s="5">
        <f t="shared" si="5"/>
        <v>0</v>
      </c>
      <c r="I27" s="6">
        <f t="shared" si="6"/>
        <v>0</v>
      </c>
      <c r="J27" s="5">
        <f t="shared" si="7"/>
        <v>0</v>
      </c>
      <c r="K27" s="34">
        <v>2</v>
      </c>
      <c r="L27" s="34">
        <v>5</v>
      </c>
      <c r="M27" s="42">
        <v>784000</v>
      </c>
      <c r="N27" s="3"/>
    </row>
    <row r="28" spans="1:14" ht="12.75">
      <c r="A28" s="23"/>
      <c r="B28" s="23" t="s">
        <v>50</v>
      </c>
      <c r="C28" s="16"/>
      <c r="D28" s="15">
        <v>90</v>
      </c>
      <c r="E28" s="15">
        <v>98</v>
      </c>
      <c r="F28" s="31">
        <v>8</v>
      </c>
      <c r="G28" s="55">
        <f t="shared" si="4"/>
        <v>9.070294784580499</v>
      </c>
      <c r="H28" s="5">
        <f t="shared" si="5"/>
        <v>0</v>
      </c>
      <c r="I28" s="6">
        <f t="shared" si="6"/>
        <v>0</v>
      </c>
      <c r="J28" s="5">
        <f t="shared" si="7"/>
        <v>0</v>
      </c>
      <c r="K28" s="34">
        <v>2</v>
      </c>
      <c r="L28" s="34">
        <v>5</v>
      </c>
      <c r="M28" s="42">
        <v>251000</v>
      </c>
      <c r="N28" s="3"/>
    </row>
    <row r="29" spans="2:12" ht="12.75">
      <c r="B29" s="23"/>
      <c r="C29" s="23"/>
      <c r="D29" s="24"/>
      <c r="E29" s="24"/>
      <c r="F29" s="24"/>
      <c r="G29" s="43"/>
      <c r="H29" s="23"/>
      <c r="I29" s="24"/>
      <c r="J29" s="4"/>
      <c r="K29" s="25"/>
      <c r="L29" s="23"/>
    </row>
    <row r="30" spans="2:12" ht="14.25">
      <c r="B30" s="27" t="s">
        <v>27</v>
      </c>
      <c r="C30" s="26"/>
      <c r="D30" s="36">
        <f>SUM(I12:I28)</f>
        <v>0</v>
      </c>
      <c r="E30" s="24"/>
      <c r="F30" s="39" t="s">
        <v>29</v>
      </c>
      <c r="G30" s="43"/>
      <c r="H30" s="23"/>
      <c r="I30" s="23"/>
      <c r="J30" s="23"/>
      <c r="K30" s="25"/>
      <c r="L30" s="23"/>
    </row>
    <row r="31" spans="2:12" ht="12.75">
      <c r="B31" s="23"/>
      <c r="C31" s="23"/>
      <c r="D31" s="23"/>
      <c r="E31" s="24"/>
      <c r="F31" s="23" t="s">
        <v>28</v>
      </c>
      <c r="G31" s="43"/>
      <c r="H31" s="23"/>
      <c r="I31" s="23"/>
      <c r="J31" s="23"/>
      <c r="K31" s="25"/>
      <c r="L31" s="23"/>
    </row>
    <row r="32" spans="2:12" ht="12.75">
      <c r="B32" s="27" t="s">
        <v>22</v>
      </c>
      <c r="C32" s="26"/>
      <c r="D32" s="33">
        <f>(C12*F12)+C13*F13+C14*F14+C15*F15+C16*F16+C17*F17+C18*F18+C19*F19+C20*F20+C23*F23+C24*F24+C26*F26+C27*F27+C28*F28</f>
        <v>0</v>
      </c>
      <c r="E32" s="24"/>
      <c r="F32" s="38" t="s">
        <v>52</v>
      </c>
      <c r="G32" s="43"/>
      <c r="H32" s="23"/>
      <c r="I32" s="23"/>
      <c r="J32" s="23"/>
      <c r="K32" s="25"/>
      <c r="L32" s="23"/>
    </row>
    <row r="33" spans="2:12" ht="12.75">
      <c r="B33" s="22"/>
      <c r="C33" s="24"/>
      <c r="D33" s="43"/>
      <c r="E33" s="24"/>
      <c r="F33" s="38" t="s">
        <v>51</v>
      </c>
      <c r="G33" s="43"/>
      <c r="H33" s="23"/>
      <c r="I33" s="23"/>
      <c r="J33" s="23"/>
      <c r="K33" s="25"/>
      <c r="L33" s="23"/>
    </row>
    <row r="34" spans="2:11" ht="12.75">
      <c r="B34" s="23"/>
      <c r="C34" s="56" t="s">
        <v>31</v>
      </c>
      <c r="D34" s="57"/>
      <c r="E34" s="24"/>
      <c r="F34" s="24"/>
      <c r="G34" s="43"/>
      <c r="H34" s="23"/>
      <c r="I34" s="24"/>
      <c r="J34" s="23"/>
      <c r="K34" s="2"/>
    </row>
    <row r="35" spans="2:10" ht="12.75">
      <c r="B35" s="23"/>
      <c r="C35" s="58" t="s">
        <v>32</v>
      </c>
      <c r="D35" s="59"/>
      <c r="E35" s="24"/>
      <c r="F35" s="24"/>
      <c r="G35" s="43"/>
      <c r="H35" s="23"/>
      <c r="I35" s="3" t="s">
        <v>33</v>
      </c>
      <c r="J35" s="23"/>
    </row>
    <row r="36" spans="2:10" ht="12.75">
      <c r="B36" s="23"/>
      <c r="C36" s="28" t="s">
        <v>10</v>
      </c>
      <c r="D36" s="35">
        <f>IF(D30=0,0,(SUM(I23:I28))/D30*100)</f>
        <v>0</v>
      </c>
      <c r="E36" s="24"/>
      <c r="F36" s="24"/>
      <c r="G36" s="43"/>
      <c r="H36" s="23"/>
      <c r="I36" s="24"/>
      <c r="J36" s="23"/>
    </row>
    <row r="37" spans="2:15" ht="12.75">
      <c r="B37" s="23"/>
      <c r="C37" s="28" t="s">
        <v>11</v>
      </c>
      <c r="D37" s="35">
        <f>IF(D30=0,0,(SUM(I12:I20))/D30*100)</f>
        <v>0</v>
      </c>
      <c r="E37" s="24"/>
      <c r="F37" s="24"/>
      <c r="G37" s="43"/>
      <c r="H37" s="23"/>
      <c r="I37" s="24"/>
      <c r="J37" s="23"/>
      <c r="O37" s="17"/>
    </row>
    <row r="42" ht="12.75">
      <c r="H42" s="40"/>
    </row>
    <row r="43" ht="12.75">
      <c r="H43" s="40"/>
    </row>
    <row r="44" ht="12.75">
      <c r="H44" s="40"/>
    </row>
    <row r="45" ht="12.75">
      <c r="H45" s="40"/>
    </row>
    <row r="46" ht="12.75">
      <c r="H46" s="40"/>
    </row>
    <row r="47" ht="12.75">
      <c r="H47" s="40"/>
    </row>
    <row r="48" ht="12.75">
      <c r="H48" s="40"/>
    </row>
    <row r="49" ht="12.75">
      <c r="H49" s="40"/>
    </row>
  </sheetData>
  <sheetProtection sheet="1" selectLockedCells="1"/>
  <mergeCells count="3">
    <mergeCell ref="C34:D34"/>
    <mergeCell ref="C35:D35"/>
    <mergeCell ref="K9:L9"/>
  </mergeCells>
  <printOptions/>
  <pageMargins left="0.25" right="0.25" top="1" bottom="1" header="0.5" footer="0.5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Wisconsin-Agronomy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 Dan Undersander</cp:lastModifiedBy>
  <cp:lastPrinted>2009-02-25T17:44:01Z</cp:lastPrinted>
  <dcterms:created xsi:type="dcterms:W3CDTF">2006-09-29T16:31:56Z</dcterms:created>
  <dcterms:modified xsi:type="dcterms:W3CDTF">2009-06-23T12:24:14Z</dcterms:modified>
  <cp:category/>
  <cp:version/>
  <cp:contentType/>
  <cp:contentStatus/>
</cp:coreProperties>
</file>